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10" yWindow="555" windowWidth="28455" windowHeight="14505"/>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objekt'!$C$90:$K$226</definedName>
    <definedName name="_xlnm._FilterDatabase" localSheetId="2" hidden="1">'02 - Vedlejší a ostatní n...'!$C$76:$K$85</definedName>
    <definedName name="_xlnm.Print_Titles" localSheetId="1">'01 - Stavební objekt'!$90:$90</definedName>
    <definedName name="_xlnm.Print_Titles" localSheetId="2">'02 - Vedlejší a ostatní n...'!$76:$76</definedName>
    <definedName name="_xlnm.Print_Titles" localSheetId="0">'Rekapitulace stavby'!$49:$49</definedName>
    <definedName name="_xlnm.Print_Area" localSheetId="1">'01 - Stavební objekt'!$C$4:$J$36,'01 - Stavební objekt'!$C$42:$J$72,'01 - Stavební objekt'!$C$78:$K$226</definedName>
    <definedName name="_xlnm.Print_Area" localSheetId="2">'02 - Vedlejší a ostatní n...'!$C$4:$J$36,'02 - Vedlejší a ostatní n...'!$C$42:$J$58,'02 - Vedlejší a ostatní n...'!$C$64:$K$85</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25725"/>
</workbook>
</file>

<file path=xl/calcChain.xml><?xml version="1.0" encoding="utf-8"?>
<calcChain xmlns="http://schemas.openxmlformats.org/spreadsheetml/2006/main">
  <c r="AY53" i="1"/>
  <c r="AX53"/>
  <c r="F33" i="3"/>
  <c r="BC53" i="1" s="1"/>
  <c r="BI85" i="3"/>
  <c r="BH85"/>
  <c r="BG85"/>
  <c r="BF85"/>
  <c r="T85"/>
  <c r="R85"/>
  <c r="P85"/>
  <c r="BK85"/>
  <c r="J85"/>
  <c r="BE85" s="1"/>
  <c r="BI84"/>
  <c r="BH84"/>
  <c r="BG84"/>
  <c r="BF84"/>
  <c r="BE84"/>
  <c r="T84"/>
  <c r="R84"/>
  <c r="P84"/>
  <c r="BK84"/>
  <c r="J84"/>
  <c r="BI83"/>
  <c r="BH83"/>
  <c r="BG83"/>
  <c r="BF83"/>
  <c r="BE83"/>
  <c r="T83"/>
  <c r="R83"/>
  <c r="P83"/>
  <c r="BK83"/>
  <c r="J83"/>
  <c r="BI82"/>
  <c r="BH82"/>
  <c r="BG82"/>
  <c r="BF82"/>
  <c r="BE82"/>
  <c r="T82"/>
  <c r="R82"/>
  <c r="P82"/>
  <c r="BK82"/>
  <c r="J82"/>
  <c r="BI81"/>
  <c r="BH81"/>
  <c r="BG81"/>
  <c r="BF81"/>
  <c r="BE81"/>
  <c r="T81"/>
  <c r="R81"/>
  <c r="P81"/>
  <c r="BK81"/>
  <c r="J81"/>
  <c r="BI80"/>
  <c r="BH80"/>
  <c r="BG80"/>
  <c r="BF80"/>
  <c r="BE80"/>
  <c r="T80"/>
  <c r="R80"/>
  <c r="P80"/>
  <c r="BK80"/>
  <c r="J80"/>
  <c r="BI79"/>
  <c r="F34" s="1"/>
  <c r="BD53" i="1" s="1"/>
  <c r="BH79" i="3"/>
  <c r="BG79"/>
  <c r="F32" s="1"/>
  <c r="BB53" i="1" s="1"/>
  <c r="BF79" i="3"/>
  <c r="F31" s="1"/>
  <c r="BA53" i="1" s="1"/>
  <c r="BE79" i="3"/>
  <c r="F30" s="1"/>
  <c r="AZ53" i="1" s="1"/>
  <c r="T79" i="3"/>
  <c r="T78" s="1"/>
  <c r="T77" s="1"/>
  <c r="R79"/>
  <c r="R78" s="1"/>
  <c r="R77" s="1"/>
  <c r="P79"/>
  <c r="P78" s="1"/>
  <c r="P77" s="1"/>
  <c r="AU53" i="1" s="1"/>
  <c r="BK79" i="3"/>
  <c r="BK78" s="1"/>
  <c r="J79"/>
  <c r="J73"/>
  <c r="F73"/>
  <c r="J71"/>
  <c r="F71"/>
  <c r="E69"/>
  <c r="F52"/>
  <c r="J51"/>
  <c r="F51"/>
  <c r="F49"/>
  <c r="E47"/>
  <c r="J18"/>
  <c r="E18"/>
  <c r="F74" s="1"/>
  <c r="J17"/>
  <c r="J12"/>
  <c r="J49" s="1"/>
  <c r="E7"/>
  <c r="E67" s="1"/>
  <c r="AY52" i="1"/>
  <c r="AX52"/>
  <c r="BI226" i="2"/>
  <c r="BH226"/>
  <c r="BG226"/>
  <c r="BF226"/>
  <c r="T226"/>
  <c r="R226"/>
  <c r="P226"/>
  <c r="BK226"/>
  <c r="J226"/>
  <c r="BE226" s="1"/>
  <c r="BI223"/>
  <c r="BH223"/>
  <c r="BG223"/>
  <c r="BF223"/>
  <c r="T223"/>
  <c r="R223"/>
  <c r="P223"/>
  <c r="BK223"/>
  <c r="J223"/>
  <c r="BE223" s="1"/>
  <c r="BI221"/>
  <c r="BH221"/>
  <c r="BG221"/>
  <c r="BF221"/>
  <c r="T221"/>
  <c r="R221"/>
  <c r="P221"/>
  <c r="BK221"/>
  <c r="J221"/>
  <c r="BE221" s="1"/>
  <c r="BI220"/>
  <c r="BH220"/>
  <c r="BG220"/>
  <c r="BF220"/>
  <c r="T220"/>
  <c r="R220"/>
  <c r="P220"/>
  <c r="BK220"/>
  <c r="J220"/>
  <c r="BE220" s="1"/>
  <c r="BI219"/>
  <c r="BH219"/>
  <c r="BG219"/>
  <c r="BF219"/>
  <c r="T219"/>
  <c r="R219"/>
  <c r="P219"/>
  <c r="BK219"/>
  <c r="J219"/>
  <c r="BE219" s="1"/>
  <c r="BI218"/>
  <c r="BH218"/>
  <c r="BG218"/>
  <c r="BF218"/>
  <c r="T218"/>
  <c r="R218"/>
  <c r="P218"/>
  <c r="BK218"/>
  <c r="J218"/>
  <c r="BE218" s="1"/>
  <c r="BI217"/>
  <c r="BH217"/>
  <c r="BG217"/>
  <c r="BF217"/>
  <c r="BE217"/>
  <c r="T217"/>
  <c r="T216" s="1"/>
  <c r="R217"/>
  <c r="R216" s="1"/>
  <c r="P217"/>
  <c r="P216" s="1"/>
  <c r="BK217"/>
  <c r="BK216" s="1"/>
  <c r="J216" s="1"/>
  <c r="J71" s="1"/>
  <c r="J217"/>
  <c r="BI215"/>
  <c r="BH215"/>
  <c r="BG215"/>
  <c r="BF215"/>
  <c r="BE215"/>
  <c r="T215"/>
  <c r="R215"/>
  <c r="P215"/>
  <c r="BK215"/>
  <c r="J215"/>
  <c r="BI214"/>
  <c r="BH214"/>
  <c r="BG214"/>
  <c r="BF214"/>
  <c r="T214"/>
  <c r="T213" s="1"/>
  <c r="R214"/>
  <c r="R213" s="1"/>
  <c r="P214"/>
  <c r="P213" s="1"/>
  <c r="BK214"/>
  <c r="BK213" s="1"/>
  <c r="J213" s="1"/>
  <c r="J70" s="1"/>
  <c r="J214"/>
  <c r="BE214" s="1"/>
  <c r="BI212"/>
  <c r="BH212"/>
  <c r="BG212"/>
  <c r="BF212"/>
  <c r="T212"/>
  <c r="R212"/>
  <c r="P212"/>
  <c r="BK212"/>
  <c r="J212"/>
  <c r="BE212" s="1"/>
  <c r="BI211"/>
  <c r="BH211"/>
  <c r="BG211"/>
  <c r="BF211"/>
  <c r="T211"/>
  <c r="R211"/>
  <c r="P211"/>
  <c r="BK211"/>
  <c r="J211"/>
  <c r="BE211" s="1"/>
  <c r="BI210"/>
  <c r="BH210"/>
  <c r="BG210"/>
  <c r="BF210"/>
  <c r="BE210"/>
  <c r="T210"/>
  <c r="R210"/>
  <c r="P210"/>
  <c r="BK210"/>
  <c r="J210"/>
  <c r="BI209"/>
  <c r="BH209"/>
  <c r="BG209"/>
  <c r="BF209"/>
  <c r="BE209"/>
  <c r="T209"/>
  <c r="R209"/>
  <c r="P209"/>
  <c r="BK209"/>
  <c r="J209"/>
  <c r="BI208"/>
  <c r="BH208"/>
  <c r="BG208"/>
  <c r="BF208"/>
  <c r="BE208"/>
  <c r="T208"/>
  <c r="R208"/>
  <c r="P208"/>
  <c r="BK208"/>
  <c r="J208"/>
  <c r="BI207"/>
  <c r="BH207"/>
  <c r="BG207"/>
  <c r="BF207"/>
  <c r="BE207"/>
  <c r="T207"/>
  <c r="R207"/>
  <c r="P207"/>
  <c r="BK207"/>
  <c r="J207"/>
  <c r="BI206"/>
  <c r="BH206"/>
  <c r="BG206"/>
  <c r="BF206"/>
  <c r="BE206"/>
  <c r="T206"/>
  <c r="R206"/>
  <c r="P206"/>
  <c r="BK206"/>
  <c r="J206"/>
  <c r="BI205"/>
  <c r="BH205"/>
  <c r="BG205"/>
  <c r="BF205"/>
  <c r="BE205"/>
  <c r="T205"/>
  <c r="T204" s="1"/>
  <c r="R205"/>
  <c r="R204" s="1"/>
  <c r="P205"/>
  <c r="P204" s="1"/>
  <c r="BK205"/>
  <c r="BK204" s="1"/>
  <c r="J204" s="1"/>
  <c r="J69" s="1"/>
  <c r="J205"/>
  <c r="BI203"/>
  <c r="BH203"/>
  <c r="BG203"/>
  <c r="BF203"/>
  <c r="T203"/>
  <c r="R203"/>
  <c r="P203"/>
  <c r="BK203"/>
  <c r="J203"/>
  <c r="BE203" s="1"/>
  <c r="BI201"/>
  <c r="BH201"/>
  <c r="BG201"/>
  <c r="BF201"/>
  <c r="T201"/>
  <c r="T200" s="1"/>
  <c r="R201"/>
  <c r="R200" s="1"/>
  <c r="R199" s="1"/>
  <c r="P201"/>
  <c r="P200" s="1"/>
  <c r="P199" s="1"/>
  <c r="BK201"/>
  <c r="BK200" s="1"/>
  <c r="J201"/>
  <c r="BE201" s="1"/>
  <c r="BI198"/>
  <c r="BH198"/>
  <c r="BG198"/>
  <c r="BF198"/>
  <c r="T198"/>
  <c r="T197" s="1"/>
  <c r="R198"/>
  <c r="R197" s="1"/>
  <c r="P198"/>
  <c r="P197" s="1"/>
  <c r="BK198"/>
  <c r="BK197" s="1"/>
  <c r="J197" s="1"/>
  <c r="J66" s="1"/>
  <c r="J198"/>
  <c r="BE198" s="1"/>
  <c r="BI196"/>
  <c r="BH196"/>
  <c r="BG196"/>
  <c r="BF196"/>
  <c r="BE196"/>
  <c r="T196"/>
  <c r="R196"/>
  <c r="P196"/>
  <c r="BK196"/>
  <c r="J196"/>
  <c r="BI194"/>
  <c r="BH194"/>
  <c r="BG194"/>
  <c r="BF194"/>
  <c r="BE194"/>
  <c r="T194"/>
  <c r="R194"/>
  <c r="P194"/>
  <c r="BK194"/>
  <c r="J194"/>
  <c r="BI193"/>
  <c r="BH193"/>
  <c r="BG193"/>
  <c r="BF193"/>
  <c r="BE193"/>
  <c r="T193"/>
  <c r="R193"/>
  <c r="P193"/>
  <c r="BK193"/>
  <c r="J193"/>
  <c r="BI192"/>
  <c r="BH192"/>
  <c r="BG192"/>
  <c r="BF192"/>
  <c r="BE192"/>
  <c r="T192"/>
  <c r="T191" s="1"/>
  <c r="R192"/>
  <c r="R191" s="1"/>
  <c r="P192"/>
  <c r="P191" s="1"/>
  <c r="BK192"/>
  <c r="BK191" s="1"/>
  <c r="J191" s="1"/>
  <c r="J65" s="1"/>
  <c r="J192"/>
  <c r="BI189"/>
  <c r="BH189"/>
  <c r="BG189"/>
  <c r="BF189"/>
  <c r="T189"/>
  <c r="R189"/>
  <c r="P189"/>
  <c r="BK189"/>
  <c r="J189"/>
  <c r="BE189" s="1"/>
  <c r="BI187"/>
  <c r="BH187"/>
  <c r="BG187"/>
  <c r="BF187"/>
  <c r="T187"/>
  <c r="R187"/>
  <c r="P187"/>
  <c r="BK187"/>
  <c r="J187"/>
  <c r="BE187" s="1"/>
  <c r="BI184"/>
  <c r="BH184"/>
  <c r="BG184"/>
  <c r="BF184"/>
  <c r="T184"/>
  <c r="R184"/>
  <c r="P184"/>
  <c r="BK184"/>
  <c r="J184"/>
  <c r="BE184" s="1"/>
  <c r="BI182"/>
  <c r="BH182"/>
  <c r="BG182"/>
  <c r="BF182"/>
  <c r="T182"/>
  <c r="R182"/>
  <c r="P182"/>
  <c r="BK182"/>
  <c r="J182"/>
  <c r="BE182" s="1"/>
  <c r="BI180"/>
  <c r="BH180"/>
  <c r="BG180"/>
  <c r="BF180"/>
  <c r="T180"/>
  <c r="R180"/>
  <c r="P180"/>
  <c r="BK180"/>
  <c r="J180"/>
  <c r="BE180" s="1"/>
  <c r="BI178"/>
  <c r="BH178"/>
  <c r="BG178"/>
  <c r="BF178"/>
  <c r="BE178"/>
  <c r="T178"/>
  <c r="R178"/>
  <c r="P178"/>
  <c r="BK178"/>
  <c r="J178"/>
  <c r="BI176"/>
  <c r="BH176"/>
  <c r="BG176"/>
  <c r="BF176"/>
  <c r="BE176"/>
  <c r="T176"/>
  <c r="R176"/>
  <c r="P176"/>
  <c r="BK176"/>
  <c r="J176"/>
  <c r="BI174"/>
  <c r="BH174"/>
  <c r="BG174"/>
  <c r="BF174"/>
  <c r="BE174"/>
  <c r="T174"/>
  <c r="R174"/>
  <c r="P174"/>
  <c r="BK174"/>
  <c r="J174"/>
  <c r="BI172"/>
  <c r="BH172"/>
  <c r="BG172"/>
  <c r="BF172"/>
  <c r="BE172"/>
  <c r="T172"/>
  <c r="T171" s="1"/>
  <c r="R172"/>
  <c r="R171" s="1"/>
  <c r="P172"/>
  <c r="P171" s="1"/>
  <c r="BK172"/>
  <c r="BK171" s="1"/>
  <c r="J171" s="1"/>
  <c r="J64" s="1"/>
  <c r="J172"/>
  <c r="BI170"/>
  <c r="BH170"/>
  <c r="BG170"/>
  <c r="BF170"/>
  <c r="T170"/>
  <c r="T169" s="1"/>
  <c r="R170"/>
  <c r="R169" s="1"/>
  <c r="P170"/>
  <c r="P169" s="1"/>
  <c r="BK170"/>
  <c r="BK169" s="1"/>
  <c r="J169" s="1"/>
  <c r="J63" s="1"/>
  <c r="J170"/>
  <c r="BE170" s="1"/>
  <c r="BI166"/>
  <c r="BH166"/>
  <c r="BG166"/>
  <c r="BF166"/>
  <c r="BE166"/>
  <c r="T166"/>
  <c r="R166"/>
  <c r="P166"/>
  <c r="BK166"/>
  <c r="J166"/>
  <c r="BI161"/>
  <c r="BH161"/>
  <c r="BG161"/>
  <c r="BF161"/>
  <c r="BE161"/>
  <c r="T161"/>
  <c r="R161"/>
  <c r="P161"/>
  <c r="BK161"/>
  <c r="J161"/>
  <c r="BI160"/>
  <c r="BH160"/>
  <c r="BG160"/>
  <c r="BF160"/>
  <c r="BE160"/>
  <c r="T160"/>
  <c r="R160"/>
  <c r="P160"/>
  <c r="BK160"/>
  <c r="J160"/>
  <c r="BI158"/>
  <c r="BH158"/>
  <c r="BG158"/>
  <c r="BF158"/>
  <c r="BE158"/>
  <c r="T158"/>
  <c r="R158"/>
  <c r="P158"/>
  <c r="BK158"/>
  <c r="J158"/>
  <c r="BI155"/>
  <c r="BH155"/>
  <c r="BG155"/>
  <c r="BF155"/>
  <c r="BE155"/>
  <c r="T155"/>
  <c r="T154" s="1"/>
  <c r="R155"/>
  <c r="R154" s="1"/>
  <c r="P155"/>
  <c r="P154" s="1"/>
  <c r="BK155"/>
  <c r="BK154" s="1"/>
  <c r="J154" s="1"/>
  <c r="J62" s="1"/>
  <c r="J155"/>
  <c r="BI153"/>
  <c r="BH153"/>
  <c r="BG153"/>
  <c r="BF153"/>
  <c r="T153"/>
  <c r="R153"/>
  <c r="P153"/>
  <c r="BK153"/>
  <c r="J153"/>
  <c r="BE153" s="1"/>
  <c r="BI152"/>
  <c r="BH152"/>
  <c r="BG152"/>
  <c r="BF152"/>
  <c r="T152"/>
  <c r="T151" s="1"/>
  <c r="R152"/>
  <c r="R151" s="1"/>
  <c r="P152"/>
  <c r="P151" s="1"/>
  <c r="BK152"/>
  <c r="BK151" s="1"/>
  <c r="J151" s="1"/>
  <c r="J61" s="1"/>
  <c r="J152"/>
  <c r="BE152" s="1"/>
  <c r="BI150"/>
  <c r="BH150"/>
  <c r="BG150"/>
  <c r="BF150"/>
  <c r="BE150"/>
  <c r="T150"/>
  <c r="R150"/>
  <c r="P150"/>
  <c r="BK150"/>
  <c r="J150"/>
  <c r="BI148"/>
  <c r="BH148"/>
  <c r="BG148"/>
  <c r="BF148"/>
  <c r="BE148"/>
  <c r="T148"/>
  <c r="R148"/>
  <c r="P148"/>
  <c r="BK148"/>
  <c r="J148"/>
  <c r="BI147"/>
  <c r="BH147"/>
  <c r="BG147"/>
  <c r="BF147"/>
  <c r="BE147"/>
  <c r="T147"/>
  <c r="R147"/>
  <c r="P147"/>
  <c r="BK147"/>
  <c r="J147"/>
  <c r="BI145"/>
  <c r="BH145"/>
  <c r="BG145"/>
  <c r="BF145"/>
  <c r="BE145"/>
  <c r="T145"/>
  <c r="T144" s="1"/>
  <c r="R145"/>
  <c r="R144" s="1"/>
  <c r="P145"/>
  <c r="P144" s="1"/>
  <c r="BK145"/>
  <c r="BK144" s="1"/>
  <c r="J144" s="1"/>
  <c r="J60" s="1"/>
  <c r="J145"/>
  <c r="BI142"/>
  <c r="BH142"/>
  <c r="BG142"/>
  <c r="BF142"/>
  <c r="T142"/>
  <c r="R142"/>
  <c r="P142"/>
  <c r="BK142"/>
  <c r="J142"/>
  <c r="BE142" s="1"/>
  <c r="BI139"/>
  <c r="BH139"/>
  <c r="BG139"/>
  <c r="BF139"/>
  <c r="T139"/>
  <c r="R139"/>
  <c r="P139"/>
  <c r="BK139"/>
  <c r="J139"/>
  <c r="BE139" s="1"/>
  <c r="BI134"/>
  <c r="BH134"/>
  <c r="BG134"/>
  <c r="BF134"/>
  <c r="T134"/>
  <c r="R134"/>
  <c r="P134"/>
  <c r="BK134"/>
  <c r="J134"/>
  <c r="BE134" s="1"/>
  <c r="BI133"/>
  <c r="BH133"/>
  <c r="BG133"/>
  <c r="BF133"/>
  <c r="T133"/>
  <c r="R133"/>
  <c r="P133"/>
  <c r="BK133"/>
  <c r="J133"/>
  <c r="BE133" s="1"/>
  <c r="BI130"/>
  <c r="BH130"/>
  <c r="BG130"/>
  <c r="BF130"/>
  <c r="T130"/>
  <c r="R130"/>
  <c r="P130"/>
  <c r="BK130"/>
  <c r="J130"/>
  <c r="BE130" s="1"/>
  <c r="BI128"/>
  <c r="BH128"/>
  <c r="BG128"/>
  <c r="BF128"/>
  <c r="T128"/>
  <c r="R128"/>
  <c r="P128"/>
  <c r="BK128"/>
  <c r="J128"/>
  <c r="BE128" s="1"/>
  <c r="BI123"/>
  <c r="BH123"/>
  <c r="BG123"/>
  <c r="BF123"/>
  <c r="T123"/>
  <c r="R123"/>
  <c r="P123"/>
  <c r="BK123"/>
  <c r="J123"/>
  <c r="BE123" s="1"/>
  <c r="BI122"/>
  <c r="BH122"/>
  <c r="BG122"/>
  <c r="BF122"/>
  <c r="T122"/>
  <c r="R122"/>
  <c r="P122"/>
  <c r="BK122"/>
  <c r="J122"/>
  <c r="BE122" s="1"/>
  <c r="BI116"/>
  <c r="BH116"/>
  <c r="BG116"/>
  <c r="BF116"/>
  <c r="BE116"/>
  <c r="T116"/>
  <c r="T115" s="1"/>
  <c r="R116"/>
  <c r="R115" s="1"/>
  <c r="P116"/>
  <c r="P115" s="1"/>
  <c r="BK116"/>
  <c r="BK115" s="1"/>
  <c r="J115" s="1"/>
  <c r="J59" s="1"/>
  <c r="J116"/>
  <c r="BI114"/>
  <c r="BH114"/>
  <c r="BG114"/>
  <c r="BF114"/>
  <c r="T114"/>
  <c r="R114"/>
  <c r="P114"/>
  <c r="BK114"/>
  <c r="J114"/>
  <c r="BE114" s="1"/>
  <c r="BI112"/>
  <c r="BH112"/>
  <c r="BG112"/>
  <c r="BF112"/>
  <c r="BE112"/>
  <c r="T112"/>
  <c r="R112"/>
  <c r="P112"/>
  <c r="BK112"/>
  <c r="J112"/>
  <c r="BI110"/>
  <c r="BH110"/>
  <c r="BG110"/>
  <c r="BF110"/>
  <c r="BE110"/>
  <c r="T110"/>
  <c r="R110"/>
  <c r="P110"/>
  <c r="BK110"/>
  <c r="J110"/>
  <c r="BI108"/>
  <c r="BH108"/>
  <c r="BG108"/>
  <c r="BF108"/>
  <c r="BE108"/>
  <c r="T108"/>
  <c r="R108"/>
  <c r="P108"/>
  <c r="BK108"/>
  <c r="J108"/>
  <c r="BI106"/>
  <c r="BH106"/>
  <c r="BG106"/>
  <c r="BF106"/>
  <c r="BE106"/>
  <c r="T106"/>
  <c r="R106"/>
  <c r="P106"/>
  <c r="BK106"/>
  <c r="J106"/>
  <c r="BI104"/>
  <c r="BH104"/>
  <c r="BG104"/>
  <c r="BF104"/>
  <c r="BE104"/>
  <c r="T104"/>
  <c r="R104"/>
  <c r="P104"/>
  <c r="BK104"/>
  <c r="J104"/>
  <c r="BI103"/>
  <c r="BH103"/>
  <c r="BG103"/>
  <c r="BF103"/>
  <c r="BE103"/>
  <c r="T103"/>
  <c r="R103"/>
  <c r="P103"/>
  <c r="BK103"/>
  <c r="J103"/>
  <c r="BI100"/>
  <c r="BH100"/>
  <c r="BG100"/>
  <c r="BF100"/>
  <c r="BE100"/>
  <c r="T100"/>
  <c r="R100"/>
  <c r="P100"/>
  <c r="BK100"/>
  <c r="J100"/>
  <c r="BI96"/>
  <c r="BH96"/>
  <c r="BG96"/>
  <c r="BF96"/>
  <c r="BE96"/>
  <c r="T96"/>
  <c r="R96"/>
  <c r="P96"/>
  <c r="BK96"/>
  <c r="J96"/>
  <c r="BI94"/>
  <c r="F34" s="1"/>
  <c r="BD52" i="1" s="1"/>
  <c r="BD51" s="1"/>
  <c r="W30" s="1"/>
  <c r="BH94" i="2"/>
  <c r="F33" s="1"/>
  <c r="BC52" i="1" s="1"/>
  <c r="BC51" s="1"/>
  <c r="BG94" i="2"/>
  <c r="F32" s="1"/>
  <c r="BB52" i="1" s="1"/>
  <c r="BB51" s="1"/>
  <c r="BF94" i="2"/>
  <c r="F31" s="1"/>
  <c r="BA52" i="1" s="1"/>
  <c r="BA51" s="1"/>
  <c r="BE94" i="2"/>
  <c r="J30" s="1"/>
  <c r="AV52" i="1" s="1"/>
  <c r="T94" i="2"/>
  <c r="T93" s="1"/>
  <c r="T92" s="1"/>
  <c r="R94"/>
  <c r="R93" s="1"/>
  <c r="R92" s="1"/>
  <c r="R91" s="1"/>
  <c r="P94"/>
  <c r="P93" s="1"/>
  <c r="P92" s="1"/>
  <c r="P91" s="1"/>
  <c r="AU52" i="1" s="1"/>
  <c r="AU51" s="1"/>
  <c r="BK94" i="2"/>
  <c r="BK93" s="1"/>
  <c r="J94"/>
  <c r="J87"/>
  <c r="F87"/>
  <c r="F85"/>
  <c r="E83"/>
  <c r="E81"/>
  <c r="J51"/>
  <c r="F51"/>
  <c r="F49"/>
  <c r="E47"/>
  <c r="J18"/>
  <c r="E18"/>
  <c r="F52" s="1"/>
  <c r="J17"/>
  <c r="J12"/>
  <c r="J85" s="1"/>
  <c r="E7"/>
  <c r="E45" s="1"/>
  <c r="AS51" i="1"/>
  <c r="L47"/>
  <c r="AM46"/>
  <c r="L46"/>
  <c r="AM44"/>
  <c r="L44"/>
  <c r="L42"/>
  <c r="L41"/>
  <c r="W28" l="1"/>
  <c r="AX51"/>
  <c r="AW51"/>
  <c r="AK27" s="1"/>
  <c r="W27"/>
  <c r="J200" i="2"/>
  <c r="J68" s="1"/>
  <c r="BK199"/>
  <c r="J199" s="1"/>
  <c r="J67" s="1"/>
  <c r="J78" i="3"/>
  <c r="J57" s="1"/>
  <c r="BK77"/>
  <c r="J77" s="1"/>
  <c r="BK92" i="2"/>
  <c r="J93"/>
  <c r="J58" s="1"/>
  <c r="W29" i="1"/>
  <c r="AY51"/>
  <c r="T199" i="2"/>
  <c r="T91" s="1"/>
  <c r="F88"/>
  <c r="F30"/>
  <c r="AZ52" i="1" s="1"/>
  <c r="AZ51" s="1"/>
  <c r="J30" i="3"/>
  <c r="AV53" i="1" s="1"/>
  <c r="J31" i="2"/>
  <c r="AW52" i="1" s="1"/>
  <c r="AT52" s="1"/>
  <c r="J49" i="2"/>
  <c r="E45" i="3"/>
  <c r="J31"/>
  <c r="AW53" i="1" s="1"/>
  <c r="W26" l="1"/>
  <c r="AV51"/>
  <c r="J92" i="2"/>
  <c r="J57" s="1"/>
  <c r="BK91"/>
  <c r="J91" s="1"/>
  <c r="AT53" i="1"/>
  <c r="J27" i="3"/>
  <c r="J56"/>
  <c r="J36" l="1"/>
  <c r="AG53" i="1"/>
  <c r="AN53" s="1"/>
  <c r="J27" i="2"/>
  <c r="J56"/>
  <c r="AT51" i="1"/>
  <c r="AK26"/>
  <c r="AG52" l="1"/>
  <c r="J36" i="2"/>
  <c r="AG51" i="1" l="1"/>
  <c r="AN52"/>
  <c r="AK23" l="1"/>
  <c r="AK32" s="1"/>
  <c r="AN51"/>
</calcChain>
</file>

<file path=xl/sharedStrings.xml><?xml version="1.0" encoding="utf-8"?>
<sst xmlns="http://schemas.openxmlformats.org/spreadsheetml/2006/main" count="2505" uniqueCount="677">
  <si>
    <t>Export VZ</t>
  </si>
  <si>
    <t>List obsahuje:</t>
  </si>
  <si>
    <t>1) Rekapitulace stavby</t>
  </si>
  <si>
    <t>2) Rekapitulace objektů stavby a soupisů prací</t>
  </si>
  <si>
    <t>3.0</t>
  </si>
  <si>
    <t>ZAMOK</t>
  </si>
  <si>
    <t>False</t>
  </si>
  <si>
    <t>{9f3c6a05-f5a6-4f57-a56f-11cdbfe033ff}</t>
  </si>
  <si>
    <t>0,01</t>
  </si>
  <si>
    <t>21</t>
  </si>
  <si>
    <t>15</t>
  </si>
  <si>
    <t>REKAPITULACE STAVBY</t>
  </si>
  <si>
    <t>v ---  níže se nacházejí doplnkové a pomocné údaje k sestavám  --- v</t>
  </si>
  <si>
    <t>Návod na vyplnění</t>
  </si>
  <si>
    <t>0,001</t>
  </si>
  <si>
    <t>Kód:</t>
  </si>
  <si>
    <t>Be0070062017b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</si>
  <si>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</si>
  <si>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</si>
  <si>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2.ETAPA Havarijní stav malé tělocvičny č.2SOUE Plzeň</t>
  </si>
  <si>
    <t>KSO:</t>
  </si>
  <si>
    <t/>
  </si>
  <si>
    <t>CC-CZ:</t>
  </si>
  <si>
    <t>Místo:</t>
  </si>
  <si>
    <t xml:space="preserve"> </t>
  </si>
  <si>
    <t>Datum:</t>
  </si>
  <si>
    <t>28.6.2017</t>
  </si>
  <si>
    <t>Zadavatel:</t>
  </si>
  <si>
    <t>IČ:</t>
  </si>
  <si>
    <t>SOUE, Vejprnická 56, 318 00 Plzeň</t>
  </si>
  <si>
    <t>DIČ:</t>
  </si>
  <si>
    <t>Uchazeč:</t>
  </si>
  <si>
    <t>Vyplň údaj</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</si>
  <si>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</si>
  <si>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</si>
  <si>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</si>
  <si>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</si>
  <si>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</si>
  <si>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</si>
  <si>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</si>
  <si>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</si>
  <si>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</si>
  <si>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</si>
  <si>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</si>
  <si>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</si>
  <si>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</si>
  <si>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</si>
  <si>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</si>
  <si>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</si>
  <si>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</si>
  <si>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</si>
  <si>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</si>
  <si>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</si>
  <si>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</si>
  <si>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</si>
  <si>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</si>
  <si>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</si>
  <si>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</si>
  <si>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</si>
  <si>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</si>
  <si>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</si>
  <si>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</si>
  <si>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</si>
  <si>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</si>
  <si>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</si>
  <si>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</si>
  <si>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</si>
  <si>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</si>
  <si>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</si>
  <si>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</si>
  <si>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</si>
  <si>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</si>
  <si>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</si>
  <si>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</si>
  <si>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</si>
  <si>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</si>
  <si>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</si>
  <si>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</si>
  <si>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</si>
  <si>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</si>
  <si>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</si>
  <si>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</si>
  <si>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</si>
  <si>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{aa03c28a-b42f-4f99-8ecd-827db406d2ef}</t>
  </si>
  <si>
    <t>2</t>
  </si>
  <si>
    <t>02</t>
  </si>
  <si>
    <t>Vedlejší a ostatní náklady</t>
  </si>
  <si>
    <t>VON</t>
  </si>
  <si>
    <t>{09ae49ac-40f7-42f2-8477-111c1167866c}</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</si>
  <si>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</si>
  <si>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</si>
  <si>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</si>
  <si>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</si>
  <si>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</si>
  <si>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</si>
  <si>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</si>
  <si>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</si>
  <si>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</si>
  <si>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</si>
  <si>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</si>
  <si>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</si>
  <si>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</si>
  <si>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</si>
  <si>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3 - Svislé a kompletní konstrukce</t>
  </si>
  <si>
    <t xml:space="preserve">    61 - Úprava povrchů vnitřních</t>
  </si>
  <si>
    <t xml:space="preserve">    62 - Úprava povrchů vnějších</t>
  </si>
  <si>
    <t xml:space="preserve">    64 - Osazování výplní otvorů</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</si>
  <si>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</si>
  <si>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</si>
  <si>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</si>
  <si>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</si>
  <si>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</si>
  <si>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</si>
  <si>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764 - Konstrukce klempířské</t>
  </si>
  <si>
    <t xml:space="preserve">    766 - Konstrukce truhlářské</t>
  </si>
  <si>
    <t xml:space="preserve">    769 - Otvorové prvky z plastu</t>
  </si>
  <si>
    <t xml:space="preserve">    781 - Dokončovací práce - obklady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</si>
  <si>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</si>
  <si>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</si>
  <si>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</si>
  <si>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</si>
  <si>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</si>
  <si>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</si>
  <si>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</si>
  <si>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</si>
  <si>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</si>
  <si>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</si>
  <si>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</si>
  <si>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</si>
  <si>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</si>
  <si>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</si>
  <si>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</si>
  <si>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</si>
  <si>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</si>
  <si>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</si>
  <si>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</si>
  <si>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</si>
  <si>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310278842</t>
  </si>
  <si>
    <t>Zazdívka otvorů ve zdivu nadzákladovém nepálenými tvárnicemi plochy přes 0,25 m2 do 1 m2 , ve zdi tl. do 300 mm</t>
  </si>
  <si>
    <t>m3</t>
  </si>
  <si>
    <t>CS ÚRS 2017 01</t>
  </si>
  <si>
    <t>4</t>
  </si>
  <si>
    <t>-142013599</t>
  </si>
  <si>
    <t>VV</t>
  </si>
  <si>
    <t>2*0,25*2,7*2,57-2*0,25*1,6*2,27</t>
  </si>
  <si>
    <t>310279842</t>
  </si>
  <si>
    <t>Zazdívka otvorů ve zdivu nadzákladovém nepálenými tvárnicemi plochy přes 1 m2 do 4 m2 , ve zdi tl. do 300 mm</t>
  </si>
  <si>
    <t>334217377</t>
  </si>
  <si>
    <t xml:space="preserve"> 0,25*2,7*1,5*10</t>
  </si>
  <si>
    <t>0,25*2,35*2,0</t>
  </si>
  <si>
    <t>0,25*2,7*2,535*2</t>
  </si>
  <si>
    <t>311272223</t>
  </si>
  <si>
    <t>Zdivo z pórobetonových přesných tvárnic nosné z tvárnic hladkých jakékoli pevnosti na tenké maltové lože, tloušťka zdiva 250 mm, objemová hmotnost 500 kg/m3</t>
  </si>
  <si>
    <t>1964790445</t>
  </si>
  <si>
    <t>přizdívka/zazdívka celého modulu</t>
  </si>
  <si>
    <t>0,25*2,05*7,095</t>
  </si>
  <si>
    <t>317143525</t>
  </si>
  <si>
    <t>Překlady nosné prefabrikované z pórobetonu osazené do tenkého maltového lože, ve zdech tloušťky 250 mm, pro světlost otvoru přes 1500 do 1750 mm</t>
  </si>
  <si>
    <t>kus</t>
  </si>
  <si>
    <t>-1609767492</t>
  </si>
  <si>
    <t>5</t>
  </si>
  <si>
    <t>317234410</t>
  </si>
  <si>
    <t>Vyzdívka mezi nosníky cihlami pálenými na maltu cementovou</t>
  </si>
  <si>
    <t>278401924</t>
  </si>
  <si>
    <t>2*2,15*0,25*0,14</t>
  </si>
  <si>
    <t>6</t>
  </si>
  <si>
    <t>317944323</t>
  </si>
  <si>
    <t>Válcované nosníky dodatečně osazované do připravených otvorů bez zazdění hlav č. 14 až 22</t>
  </si>
  <si>
    <t>t</t>
  </si>
  <si>
    <t>-1409020406</t>
  </si>
  <si>
    <t>(2+2)*2,15*14,3/1000*1,08</t>
  </si>
  <si>
    <t>7</t>
  </si>
  <si>
    <t>346244381</t>
  </si>
  <si>
    <t>Plentování ocelových válcovaných nosníků jednostranné cihlami na maltu, výška stojiny do 200 mm</t>
  </si>
  <si>
    <t>m2</t>
  </si>
  <si>
    <t>-316169910</t>
  </si>
  <si>
    <t>0,14*2,15*2*2</t>
  </si>
  <si>
    <t>8</t>
  </si>
  <si>
    <t>349231811</t>
  </si>
  <si>
    <t>Přizdívka z cihel ostění s ozubem ve vybouraných otvorech, s vysekáním kapes pro zavázaní přes 80 do 150 mm</t>
  </si>
  <si>
    <t>-1191827880</t>
  </si>
  <si>
    <t xml:space="preserve"> (1,75*2,19-1,5*2,0)*2</t>
  </si>
  <si>
    <t>9</t>
  </si>
  <si>
    <t>615142002</t>
  </si>
  <si>
    <t>Potažení vnitřních ploch pletivem v ploše nebo pruzích, na plném podkladu sklovláknitým provizorním přichycením nosníků</t>
  </si>
  <si>
    <t>-1316988925</t>
  </si>
  <si>
    <t>1,0*2,15*2</t>
  </si>
  <si>
    <t>10</t>
  </si>
  <si>
    <t>R3-001</t>
  </si>
  <si>
    <t>Kotvení přizdívek ke stávajícímu zdivu</t>
  </si>
  <si>
    <t>kpl</t>
  </si>
  <si>
    <t>-2065238653</t>
  </si>
  <si>
    <t>61</t>
  </si>
  <si>
    <t>Úprava povrchů vnitřních</t>
  </si>
  <si>
    <t>11</t>
  </si>
  <si>
    <t>612131321</t>
  </si>
  <si>
    <t>Penetrace akrylát-silikonová vnitřních stěn nanášená strojně</t>
  </si>
  <si>
    <t>1239730714</t>
  </si>
  <si>
    <t>10*2,7*1,5</t>
  </si>
  <si>
    <t>1*2,35*2,0*2</t>
  </si>
  <si>
    <t>(2*2,7*2,535)*2</t>
  </si>
  <si>
    <t>2*2,7*2,535*2-2*1,6*2,02*2</t>
  </si>
  <si>
    <t>2,05*7,095</t>
  </si>
  <si>
    <t>12</t>
  </si>
  <si>
    <t>612142001</t>
  </si>
  <si>
    <t>Potažení vnitřních stěn sklovláknitým pletivem vtlačeným do tenkovrstvé hmoty</t>
  </si>
  <si>
    <t>-782572195</t>
  </si>
  <si>
    <t>13</t>
  </si>
  <si>
    <t>622143003</t>
  </si>
  <si>
    <t>Montáž omítkových plastových nebo pozinkovaných rohových profilů</t>
  </si>
  <si>
    <t>m</t>
  </si>
  <si>
    <t>-354735629</t>
  </si>
  <si>
    <t>kolem oken</t>
  </si>
  <si>
    <t>10*(2,7+3,0*2)</t>
  </si>
  <si>
    <t>kolem dveří</t>
  </si>
  <si>
    <t>2*(1,6+2,02*2)</t>
  </si>
  <si>
    <t>14</t>
  </si>
  <si>
    <t>M</t>
  </si>
  <si>
    <t>590514800</t>
  </si>
  <si>
    <t>lišta rohová Al 10/10 cm s tkaninou bal. 2,5 m</t>
  </si>
  <si>
    <t>-1221240907</t>
  </si>
  <si>
    <t>98,28*1,05 'Přepočtené koeficientem množství</t>
  </si>
  <si>
    <t>612325221</t>
  </si>
  <si>
    <t>Vápenocementová nebo vápenná omítka jednotlivých malých ploch štuková na stěnách, plochy jednotlivě do 0,09 m2</t>
  </si>
  <si>
    <t>341259903</t>
  </si>
  <si>
    <t>začištění po odříznutých kotvách</t>
  </si>
  <si>
    <t>16</t>
  </si>
  <si>
    <t>612325225</t>
  </si>
  <si>
    <t>Vápenocementová nebo vápenná omítka jednotlivých malých ploch štuková na stěnách, plochy jednotlivě přes 1,0 do 4 m2</t>
  </si>
  <si>
    <t>-1948297625</t>
  </si>
  <si>
    <t>17</t>
  </si>
  <si>
    <t>612311141</t>
  </si>
  <si>
    <t>Omítka vápenná vnitřních ploch nanášená ručně dvouvrstvá štuková, tloušťky jádrové omítky do 10 mm a tloušťky štuku do 3 mm svislých konstrukcí stěn</t>
  </si>
  <si>
    <t>753663901</t>
  </si>
  <si>
    <t>18</t>
  </si>
  <si>
    <t>619995001</t>
  </si>
  <si>
    <t>Začištění omítek (s dodáním hmot) kolem oken, dveří, podlah, obkladů apod.</t>
  </si>
  <si>
    <t>-562724497</t>
  </si>
  <si>
    <t>10*(2,7+3,0)*2</t>
  </si>
  <si>
    <t>19</t>
  </si>
  <si>
    <t>619991011</t>
  </si>
  <si>
    <t>Obalení konstrukcí a prvků fólií přilepenou lepící páskou</t>
  </si>
  <si>
    <t>-1468034554</t>
  </si>
  <si>
    <t>10*2,7*3,0</t>
  </si>
  <si>
    <t>62</t>
  </si>
  <si>
    <t>Úprava povrchů vnějších</t>
  </si>
  <si>
    <t>20</t>
  </si>
  <si>
    <t>622131121</t>
  </si>
  <si>
    <t xml:space="preserve">Penetrace vnějších stěn </t>
  </si>
  <si>
    <t>-1106467866</t>
  </si>
  <si>
    <t>622135001</t>
  </si>
  <si>
    <t>Vyrovnání nerovností podkladu vnějších omítaných ploch maltou, tloušťky do 10 mm vápenocementovou stěn</t>
  </si>
  <si>
    <t>-556084388</t>
  </si>
  <si>
    <t>22</t>
  </si>
  <si>
    <t>622135091</t>
  </si>
  <si>
    <t>Vyrovnání nerovností podkladu vnějších omítaných ploch tmelem, tloušťky do 2 mm Příplatek k ceně za každých dalších 5 mm tloušťky podkladní vrstvy přes 10 mm maltou vápenocementovou stěn</t>
  </si>
  <si>
    <t>1453377568</t>
  </si>
  <si>
    <t>40,5*2</t>
  </si>
  <si>
    <t>23</t>
  </si>
  <si>
    <t>622525105</t>
  </si>
  <si>
    <t>Omítka tenkovrstvá jednotlivých malých ploch silikátová, akrylátová, silikonová nebo silikonsilikátová stěn, plochy jednotlivě přes 1,0 do 4,0 m2</t>
  </si>
  <si>
    <t>481105541</t>
  </si>
  <si>
    <t>64</t>
  </si>
  <si>
    <t>Osazování výplní otvorů</t>
  </si>
  <si>
    <t>24</t>
  </si>
  <si>
    <t>642945112</t>
  </si>
  <si>
    <t>Osazování ocelových zárubní protipožárních nebo protiplynových dveří do vynechaného otvoru, s obetonováním, dveří dvoukřídlových přes 2,5 do 6,5 m2</t>
  </si>
  <si>
    <t>-522653957</t>
  </si>
  <si>
    <t>25</t>
  </si>
  <si>
    <t>553311250</t>
  </si>
  <si>
    <t>zárubeň ocelová pro běžné zdění hranatý profil 110 1500 dvoukřídlá</t>
  </si>
  <si>
    <t>1901000131</t>
  </si>
  <si>
    <t>94</t>
  </si>
  <si>
    <t>Lešení a stavební výtahy</t>
  </si>
  <si>
    <t>26</t>
  </si>
  <si>
    <t>941111131</t>
  </si>
  <si>
    <t>Montáž lešení řadového trubkového lehkého pracovního s podlahami s provozním zatížením tř. 3 do 200 kg/m2 šířky tř. W12 přes 1,2 do 1,5 m, výšky do 10 m</t>
  </si>
  <si>
    <t>-1277245594</t>
  </si>
  <si>
    <t xml:space="preserve">vnitřní </t>
  </si>
  <si>
    <t>5,5*(30,3+15,1)*2</t>
  </si>
  <si>
    <t>27</t>
  </si>
  <si>
    <t>941111231</t>
  </si>
  <si>
    <t>Montáž lešení řadového trubkového lehkého pracovního s podlahami s provozním zatížením tř. 3 do 200 kg/m2 Příplatek za první a každý další den použití lešení k ceně -1131</t>
  </si>
  <si>
    <t>-1332675891</t>
  </si>
  <si>
    <t>499,4*10 'Přepočtené koeficientem množství</t>
  </si>
  <si>
    <t>28</t>
  </si>
  <si>
    <t>941111831</t>
  </si>
  <si>
    <t>Demontáž lešení řadového trubkového lehkého pracovního s podlahami s provozním zatížením tř. 3 do 200 kg/m2 šířky tř. W12 přes 1,2 do 1,5 m, výšky do 10 m</t>
  </si>
  <si>
    <t>123044839</t>
  </si>
  <si>
    <t>29</t>
  </si>
  <si>
    <t>949101111</t>
  </si>
  <si>
    <t>Lešení pomocné pro objekty pozemních staveb s lešeňovou podlahou v do 1,9 m zatížení do 150 kg/m2</t>
  </si>
  <si>
    <t>-1081239410</t>
  </si>
  <si>
    <t>pro zazdívku v nářadovně</t>
  </si>
  <si>
    <t>1,5*4,3*2</t>
  </si>
  <si>
    <t>pro začištění dveří z chodby</t>
  </si>
  <si>
    <t>1,5*4,5*2</t>
  </si>
  <si>
    <t>30</t>
  </si>
  <si>
    <t>949101112</t>
  </si>
  <si>
    <t>Lešení pomocné pracovní pro objekty pozemních staveb pro zatížení do 100 kg/m2, o výšce lešeňové podlahy přes 1,9 do 3,5 m</t>
  </si>
  <si>
    <t>2082812555</t>
  </si>
  <si>
    <t>pro vně omítku zazdívek</t>
  </si>
  <si>
    <t>1,5*33,3</t>
  </si>
  <si>
    <t>95</t>
  </si>
  <si>
    <t>Různé dokončovací konstrukce a práce pozemních staveb</t>
  </si>
  <si>
    <t>31</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</si>
  <si>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</si>
  <si>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</si>
  <si>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122803881</t>
  </si>
  <si>
    <t>96</t>
  </si>
  <si>
    <t>Bourání konstrukcí</t>
  </si>
  <si>
    <t>32</t>
  </si>
  <si>
    <t>968062377</t>
  </si>
  <si>
    <t>Vybourání dřevěných rámů oken s křídly, dveřních zárubní, vrat, stěn, ostění nebo obkladů rámů oken s křídly zdvojených, plochy přes 4 m2</t>
  </si>
  <si>
    <t>2033397986</t>
  </si>
  <si>
    <t>2,7*4,5*10</t>
  </si>
  <si>
    <t>33</t>
  </si>
  <si>
    <t>968072456</t>
  </si>
  <si>
    <t>Vybourání kovových rámů oken s křídly, dveřních zárubní, vrat, stěn, ostění nebo obkladů dveřních zárubní, plochy přes 2 m2</t>
  </si>
  <si>
    <t>-747010755</t>
  </si>
  <si>
    <t>1,5*2,0*2</t>
  </si>
  <si>
    <t>34</t>
  </si>
  <si>
    <t>964011211</t>
  </si>
  <si>
    <t>Vybourání železobetonových prefabrikovaných překladů uložených ve zdivu, délky do 3 m, hmotnosti do 50 kg/m, případně ocelového překladu</t>
  </si>
  <si>
    <t>1884442540</t>
  </si>
  <si>
    <t>0,25*0,25*2,0*2</t>
  </si>
  <si>
    <t>35</t>
  </si>
  <si>
    <t>766311811</t>
  </si>
  <si>
    <t>Demontáž dřevěného obkladu topení - pro další použití</t>
  </si>
  <si>
    <t>-911003779</t>
  </si>
  <si>
    <t>10*2,7</t>
  </si>
  <si>
    <t>36</t>
  </si>
  <si>
    <t>766311812</t>
  </si>
  <si>
    <t xml:space="preserve">Demontáž dřevěného obkladu topení </t>
  </si>
  <si>
    <t>-527166534</t>
  </si>
  <si>
    <t>2*2,7</t>
  </si>
  <si>
    <t>37</t>
  </si>
  <si>
    <t>962081131</t>
  </si>
  <si>
    <t>Bourání zdiva příček nebo vybourání otvorů ze skleněných tvárnic, tl. do 100 mm</t>
  </si>
  <si>
    <t>-1904164823</t>
  </si>
  <si>
    <t>2,35*2,0</t>
  </si>
  <si>
    <t>38</t>
  </si>
  <si>
    <t>767996701</t>
  </si>
  <si>
    <t>Demontáž ostatních zámečnických konstrukcí o hmotnosti jednotlivých dílů řezáním do 50 kg</t>
  </si>
  <si>
    <t>kg</t>
  </si>
  <si>
    <t>110877251</t>
  </si>
  <si>
    <t>kotvy na síť 3ks</t>
  </si>
  <si>
    <t>3*2</t>
  </si>
  <si>
    <t>39</t>
  </si>
  <si>
    <t>944411811</t>
  </si>
  <si>
    <t>Demontáž ochranné sítě v oknech - pro další použití</t>
  </si>
  <si>
    <t>-1202828488</t>
  </si>
  <si>
    <t>4,5*2,7*10</t>
  </si>
  <si>
    <t>40</t>
  </si>
  <si>
    <t>776501812</t>
  </si>
  <si>
    <t>Demontáž povlakových podlahovin ze stěn</t>
  </si>
  <si>
    <t>2136632668</t>
  </si>
  <si>
    <t>1,8*65,0</t>
  </si>
  <si>
    <t>997</t>
  </si>
  <si>
    <t>Přesun sutě</t>
  </si>
  <si>
    <t>41</t>
  </si>
  <si>
    <t>997013111</t>
  </si>
  <si>
    <t>Vnitrostaveništní doprava suti a vybouraných hmot vodorovně do 50 m svisle s použitím mechanizace pro budovy a haly výšky do 6 m</t>
  </si>
  <si>
    <t>-625607516</t>
  </si>
  <si>
    <t>42</t>
  </si>
  <si>
    <t>997013501</t>
  </si>
  <si>
    <t>Odvoz suti a vybouraných hmot na skládku nebo meziskládku se složením, na vzdálenost do 1 km</t>
  </si>
  <si>
    <t>33541349</t>
  </si>
  <si>
    <t>43</t>
  </si>
  <si>
    <t>997013509</t>
  </si>
  <si>
    <t>Odvoz suti a vybouraných hmot na skládku nebo meziskládku se složením, na vzdálenost Příplatek k ceně za každý další i započatý 1 km přes 1 km</t>
  </si>
  <si>
    <t>-1613683382</t>
  </si>
  <si>
    <t>5,131*14 'Přepočtené koeficientem množství</t>
  </si>
  <si>
    <t>44</t>
  </si>
  <si>
    <t>997013831</t>
  </si>
  <si>
    <t>Poplatek za uložení stavebního odpadu na skládce (skládkovné) směsného</t>
  </si>
  <si>
    <t>321821248</t>
  </si>
  <si>
    <t>998</t>
  </si>
  <si>
    <t>Přesun hmot</t>
  </si>
  <si>
    <t>45</t>
  </si>
  <si>
    <t>998011002</t>
  </si>
  <si>
    <t>Přesun hmot pro budovy občanské výstavby, bydlení, výrobu a služby s nosnou svislou konstrukcí zděnou z cihel, tvárnic nebo kamene vodorovná dopravní vzdálenost do 100 m pro budovy výšky přes 6 do 12 m</t>
  </si>
  <si>
    <t>163952665</t>
  </si>
  <si>
    <t>PSV</t>
  </si>
  <si>
    <t>Práce a dodávky PSV</t>
  </si>
  <si>
    <t>764</t>
  </si>
  <si>
    <t>Konstrukce klempířské</t>
  </si>
  <si>
    <t>46</t>
  </si>
  <si>
    <t>764216643</t>
  </si>
  <si>
    <t>Oplechování parapetů z pozinkovaného plechu s povrchovou úpravou rovných celoplošně lepené, bez rohů rš 250 mm_x000D_
vnější pozinkovaný probarvený lakovaný parapet, barvy bílé, tl. 0,6 mm</t>
  </si>
  <si>
    <t>330791084</t>
  </si>
  <si>
    <t>6*2,7+4*2,7</t>
  </si>
  <si>
    <t>47</t>
  </si>
  <si>
    <t>998764102</t>
  </si>
  <si>
    <t>Přesun hmot pro konstrukce klempířské stanovený z hmotnosti přesunovaného materiálu vodorovná dopravní vzdálenost do 50 m v objektech výšky přes 6 do 12 m</t>
  </si>
  <si>
    <t>1875807840</t>
  </si>
  <si>
    <t>766</t>
  </si>
  <si>
    <t>Konstrukce truhlářské</t>
  </si>
  <si>
    <t>48</t>
  </si>
  <si>
    <t>766660031</t>
  </si>
  <si>
    <t>Montáž dveřních křídel dřevěných nebo plastových otevíravých do ocelové zárubně protipožárních dvoukřídlových jakékoliv šířky</t>
  </si>
  <si>
    <t>-741883755</t>
  </si>
  <si>
    <t>49</t>
  </si>
  <si>
    <t>611656140</t>
  </si>
  <si>
    <t xml:space="preserve">vnitřní dveře do ocelové zárubně, s požární odolností dvoukřídlé dveřní křídlo otočně s povrchovou úpravou se zvýšenou odolností laminát HPL barevná úprava šedá, první křídlo světlosti 900 mm._x000D_
Vnitřní dveře v plném provedení s požárním uzávěre EI 30 DP3, vnitřní rozměr dveří 1500x1970 mm, stavební otvor v příčce od čisté podlahy: 1600x2020 mm </t>
  </si>
  <si>
    <t>1373331268</t>
  </si>
  <si>
    <t>50</t>
  </si>
  <si>
    <t>766660722</t>
  </si>
  <si>
    <t>Montáž dveřního kování</t>
  </si>
  <si>
    <t>-1151319178</t>
  </si>
  <si>
    <t>51</t>
  </si>
  <si>
    <t>549250150</t>
  </si>
  <si>
    <t>interiérové kování rozeta klika/klika - matný chrom, zámek FAB</t>
  </si>
  <si>
    <t>1444944254</t>
  </si>
  <si>
    <t>52</t>
  </si>
  <si>
    <t>766694114</t>
  </si>
  <si>
    <t>Montáž ostatních truhlářských konstrukcí parapetních desek dřevěných nebo plastových šířky do 300 mm, délky přes 2600 mm</t>
  </si>
  <si>
    <t>-1749502492</t>
  </si>
  <si>
    <t>53</t>
  </si>
  <si>
    <t>611444000</t>
  </si>
  <si>
    <t>parapet plastový vnitřní - komůrkový 18 x 2 x 100 cm</t>
  </si>
  <si>
    <t>-436850468</t>
  </si>
  <si>
    <t>54</t>
  </si>
  <si>
    <t>611444150</t>
  </si>
  <si>
    <t>koncovka k parapetu plastovému vnitřnímu 1 pár</t>
  </si>
  <si>
    <t>1671016134</t>
  </si>
  <si>
    <t>55</t>
  </si>
  <si>
    <t>998766102</t>
  </si>
  <si>
    <t>Přesun hmot pro konstrukce truhlářské stanovený z hmotnosti přesunovaného materiálu vodorovná dopravní vzdálenost do 50 m v objektech výšky přes 6 do 12 m</t>
  </si>
  <si>
    <t>-1171776922</t>
  </si>
  <si>
    <t>769</t>
  </si>
  <si>
    <t>Otvorové prvky z plastu</t>
  </si>
  <si>
    <t>56</t>
  </si>
  <si>
    <t>R769-001-ozn.1</t>
  </si>
  <si>
    <t>D+M plastové okno šestikřídlé 2700x3000 mm, s pevným zasklením_x000D_
zasklení: tepelně izolační dvojsklo, součinitel tepelného prostupu celého okna min. U=0,9 W/m2.K_x000D_
sklo: čiré_x000D_
barva rámu: bílá, nosný obvodový a dělící PVC rám: provedení a specifikace dle konkrétního dodavatele, při osazení bude použita interiérová a exteriérová těsnící fólie a veškeré omítkové lišty</t>
  </si>
  <si>
    <t>2118891129</t>
  </si>
  <si>
    <t>57</t>
  </si>
  <si>
    <t>R769-002-ozn. 2</t>
  </si>
  <si>
    <t>D+M plastové okno šestikřídlé 2700x3000 mm, s pevným zasklením u pěti křídel a krajní horní křídlo bude vyklápěcí ovládáno pomocí pákového bovdenového ovládání s převodem umístěného v dosahu ruky, celoobvodové kování, funkce mikroventilace_x000D_
zasklení: tepelně izolační dvojsklo, součinitel tepelného prostupu celého okna min. U=0,9 W/m2.K_x000D_
sklo: čiré_x000D_
barva rámu: bílá, nosný obvodový a dělící PVC rám: provedení a specifikace dle konkrétního dodavatele, při osazení bude použita interiérová a exteriérová těsnící fólie a veškeré omítkové lišty</t>
  </si>
  <si>
    <t>-579861177</t>
  </si>
  <si>
    <t>781</t>
  </si>
  <si>
    <t>Dokončovací práce - obklady</t>
  </si>
  <si>
    <t>58</t>
  </si>
  <si>
    <t>781489191</t>
  </si>
  <si>
    <t>Montáž obkladů vnitřních stěn z mozaikových lepenců keramických nebo skleněných Příplatek k cenám za plochu do 10 m2 jednotlivě</t>
  </si>
  <si>
    <t>-636379648</t>
  </si>
  <si>
    <t>59</t>
  </si>
  <si>
    <t>781495111</t>
  </si>
  <si>
    <t>Ostatní prvky ostatní práce penetrace podkladu</t>
  </si>
  <si>
    <t>-1741941984</t>
  </si>
  <si>
    <t>60</t>
  </si>
  <si>
    <t>781495115</t>
  </si>
  <si>
    <t>Ostatní prvky ostatní práce spárování silikonem</t>
  </si>
  <si>
    <t>-2046018152</t>
  </si>
  <si>
    <t>781495185</t>
  </si>
  <si>
    <t>Ostatní prvky řezání obkladaček rovné</t>
  </si>
  <si>
    <t>-488441032</t>
  </si>
  <si>
    <t>781671113</t>
  </si>
  <si>
    <t>Montáž obkladů parapetů z dlaždic keramických kladených do malty, šířky parapetu přes 150 do 250 mm</t>
  </si>
  <si>
    <t>1714107037</t>
  </si>
  <si>
    <t>2,7*4</t>
  </si>
  <si>
    <t>63</t>
  </si>
  <si>
    <t>597610100</t>
  </si>
  <si>
    <t>obkládačky keramické  -  (bílé i barevné) 25 x 33 x 0,7 cm I. j.</t>
  </si>
  <si>
    <t>979962056</t>
  </si>
  <si>
    <t>10,8*0,25</t>
  </si>
  <si>
    <t>2,7*1,1 'Přepočtené koeficientem množství</t>
  </si>
  <si>
    <t>998781102</t>
  </si>
  <si>
    <t>Přesun hmot pro obklady keramické stanovený z hmotnosti přesunovaného materiálu vodorovná dopravní vzdálenost do 50 m v objektech výšky přes 6 do 12 m</t>
  </si>
  <si>
    <t>-405159017</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</si>
  <si>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</si>
  <si>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</si>
  <si>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</si>
  <si>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</si>
  <si>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</si>
  <si>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</si>
  <si>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</si>
  <si>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</si>
  <si>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-1371327374</t>
  </si>
  <si>
    <t>013254000</t>
  </si>
  <si>
    <t>Průzkumné, geodetické a projektové práce projektové práce dokumentace stavby (výkresová a textová) skutečného provedení stavby</t>
  </si>
  <si>
    <t>-940960140</t>
  </si>
  <si>
    <t>030001000</t>
  </si>
  <si>
    <t>Základní rozdělení průvodních činností a nákladů zařízení staveniště</t>
  </si>
  <si>
    <t>-1197498907</t>
  </si>
  <si>
    <t>042503000</t>
  </si>
  <si>
    <t>Inženýrská činnost posudky plán BOZP na staveništi</t>
  </si>
  <si>
    <t>1566555579</t>
  </si>
  <si>
    <t>045002000</t>
  </si>
  <si>
    <t>Hlavní tituly průvodních činností a nákladů inženýrská činnost kompletační a koordinační činnost</t>
  </si>
  <si>
    <t>68310145</t>
  </si>
  <si>
    <t>056002000</t>
  </si>
  <si>
    <t>Hlavní tituly průvodních činností a nákladů finanční náklady bankovní záruka</t>
  </si>
  <si>
    <t>1044665431</t>
  </si>
  <si>
    <t>091504000</t>
  </si>
  <si>
    <t>Ostatní náklady související s objektem náklady související s publikační činností</t>
  </si>
  <si>
    <t>-383277056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</si>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</sst>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5"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2" borderId="1" xfId="0" applyFont="1" applyFill="1" applyBorder="1" applyAlignment="1" applyProtection="1">
      <alignment horizontal="left" vertical="center"/>
      <protection locked="0"/>
    </xf>
    <xf numFmtId="0" fontId="41" fillId="2"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61"/>
      <c r="AS2" s="361"/>
      <c r="AT2" s="361"/>
      <c r="AU2" s="361"/>
      <c r="AV2" s="361"/>
      <c r="AW2" s="361"/>
      <c r="AX2" s="361"/>
      <c r="AY2" s="361"/>
      <c r="AZ2" s="361"/>
      <c r="BA2" s="361"/>
      <c r="BB2" s="361"/>
      <c r="BC2" s="361"/>
      <c r="BD2" s="361"/>
      <c r="BE2" s="361"/>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26" t="s">
        <v>16</v>
      </c>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27"/>
      <c r="AQ5" s="29"/>
      <c r="BE5" s="324" t="s">
        <v>17</v>
      </c>
      <c r="BS5" s="22" t="s">
        <v>8</v>
      </c>
    </row>
    <row r="6" spans="1:74" ht="36.950000000000003" customHeight="1">
      <c r="B6" s="26"/>
      <c r="C6" s="27"/>
      <c r="D6" s="34" t="s">
        <v>18</v>
      </c>
      <c r="E6" s="27"/>
      <c r="F6" s="27"/>
      <c r="G6" s="27"/>
      <c r="H6" s="27"/>
      <c r="I6" s="27"/>
      <c r="J6" s="27"/>
      <c r="K6" s="328" t="s">
        <v>19</v>
      </c>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27"/>
      <c r="AQ6" s="29"/>
      <c r="BE6" s="325"/>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21</v>
      </c>
      <c r="AO7" s="27"/>
      <c r="AP7" s="27"/>
      <c r="AQ7" s="29"/>
      <c r="BE7" s="325"/>
      <c r="BS7" s="22" t="s">
        <v>8</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25"/>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25"/>
      <c r="BS9" s="22" t="s">
        <v>8</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21</v>
      </c>
      <c r="AO10" s="27"/>
      <c r="AP10" s="27"/>
      <c r="AQ10" s="29"/>
      <c r="BE10" s="325"/>
      <c r="BS10" s="22" t="s">
        <v>8</v>
      </c>
    </row>
    <row r="11" spans="1:74" ht="18.399999999999999"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30</v>
      </c>
      <c r="AL11" s="27"/>
      <c r="AM11" s="27"/>
      <c r="AN11" s="33" t="s">
        <v>21</v>
      </c>
      <c r="AO11" s="27"/>
      <c r="AP11" s="27"/>
      <c r="AQ11" s="29"/>
      <c r="BE11" s="325"/>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25"/>
      <c r="BS12" s="22" t="s">
        <v>8</v>
      </c>
    </row>
    <row r="13" spans="1:74" ht="14.45" customHeight="1">
      <c r="B13" s="26"/>
      <c r="C13" s="27"/>
      <c r="D13" s="35"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32</v>
      </c>
      <c r="AO13" s="27"/>
      <c r="AP13" s="27"/>
      <c r="AQ13" s="29"/>
      <c r="BE13" s="325"/>
      <c r="BS13" s="22" t="s">
        <v>8</v>
      </c>
    </row>
    <row r="14" spans="1:74">
      <c r="B14" s="26"/>
      <c r="C14" s="27"/>
      <c r="D14" s="27"/>
      <c r="E14" s="329" t="s">
        <v>32</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5" t="s">
        <v>30</v>
      </c>
      <c r="AL14" s="27"/>
      <c r="AM14" s="27"/>
      <c r="AN14" s="37" t="s">
        <v>32</v>
      </c>
      <c r="AO14" s="27"/>
      <c r="AP14" s="27"/>
      <c r="AQ14" s="29"/>
      <c r="BE14" s="325"/>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25"/>
      <c r="BS15" s="22" t="s">
        <v>6</v>
      </c>
    </row>
    <row r="16" spans="1:74" ht="14.45" customHeight="1">
      <c r="B16" s="26"/>
      <c r="C16" s="27"/>
      <c r="D16" s="35"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34</v>
      </c>
      <c r="AO16" s="27"/>
      <c r="AP16" s="27"/>
      <c r="AQ16" s="29"/>
      <c r="BE16" s="325"/>
      <c r="BS16" s="22" t="s">
        <v>6</v>
      </c>
    </row>
    <row r="17" spans="2:71" ht="18.399999999999999" customHeight="1">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30</v>
      </c>
      <c r="AL17" s="27"/>
      <c r="AM17" s="27"/>
      <c r="AN17" s="33" t="s">
        <v>36</v>
      </c>
      <c r="AO17" s="27"/>
      <c r="AP17" s="27"/>
      <c r="AQ17" s="29"/>
      <c r="BE17" s="325"/>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25"/>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25"/>
      <c r="BS19" s="22" t="s">
        <v>8</v>
      </c>
    </row>
    <row r="20" spans="2:71" ht="91.5" customHeight="1">
      <c r="B20" s="26"/>
      <c r="C20" s="27"/>
      <c r="D20" s="27"/>
      <c r="E20" s="331" t="s">
        <v>39</v>
      </c>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27"/>
      <c r="AP20" s="27"/>
      <c r="AQ20" s="29"/>
      <c r="BE20" s="325"/>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25"/>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25"/>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32">
        <f>ROUND(AG51,2)</f>
        <v>0</v>
      </c>
      <c r="AL23" s="333"/>
      <c r="AM23" s="333"/>
      <c r="AN23" s="333"/>
      <c r="AO23" s="333"/>
      <c r="AP23" s="40"/>
      <c r="AQ23" s="43"/>
      <c r="BE23" s="325"/>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25"/>
    </row>
    <row r="25" spans="2:71" s="1" customFormat="1" ht="13.5">
      <c r="B25" s="39"/>
      <c r="C25" s="40"/>
      <c r="D25" s="40"/>
      <c r="E25" s="40"/>
      <c r="F25" s="40"/>
      <c r="G25" s="40"/>
      <c r="H25" s="40"/>
      <c r="I25" s="40"/>
      <c r="J25" s="40"/>
      <c r="K25" s="40"/>
      <c r="L25" s="334" t="s">
        <v>41</v>
      </c>
      <c r="M25" s="334"/>
      <c r="N25" s="334"/>
      <c r="O25" s="334"/>
      <c r="P25" s="40"/>
      <c r="Q25" s="40"/>
      <c r="R25" s="40"/>
      <c r="S25" s="40"/>
      <c r="T25" s="40"/>
      <c r="U25" s="40"/>
      <c r="V25" s="40"/>
      <c r="W25" s="334" t="s">
        <v>42</v>
      </c>
      <c r="X25" s="334"/>
      <c r="Y25" s="334"/>
      <c r="Z25" s="334"/>
      <c r="AA25" s="334"/>
      <c r="AB25" s="334"/>
      <c r="AC25" s="334"/>
      <c r="AD25" s="334"/>
      <c r="AE25" s="334"/>
      <c r="AF25" s="40"/>
      <c r="AG25" s="40"/>
      <c r="AH25" s="40"/>
      <c r="AI25" s="40"/>
      <c r="AJ25" s="40"/>
      <c r="AK25" s="334" t="s">
        <v>43</v>
      </c>
      <c r="AL25" s="334"/>
      <c r="AM25" s="334"/>
      <c r="AN25" s="334"/>
      <c r="AO25" s="334"/>
      <c r="AP25" s="40"/>
      <c r="AQ25" s="43"/>
      <c r="BE25" s="325"/>
    </row>
    <row r="26" spans="2:71" s="2" customFormat="1" ht="14.45" customHeight="1">
      <c r="B26" s="45"/>
      <c r="C26" s="46"/>
      <c r="D26" s="47" t="s">
        <v>44</v>
      </c>
      <c r="E26" s="46"/>
      <c r="F26" s="47" t="s">
        <v>45</v>
      </c>
      <c r="G26" s="46"/>
      <c r="H26" s="46"/>
      <c r="I26" s="46"/>
      <c r="J26" s="46"/>
      <c r="K26" s="46"/>
      <c r="L26" s="335">
        <v>0.21</v>
      </c>
      <c r="M26" s="336"/>
      <c r="N26" s="336"/>
      <c r="O26" s="336"/>
      <c r="P26" s="46"/>
      <c r="Q26" s="46"/>
      <c r="R26" s="46"/>
      <c r="S26" s="46"/>
      <c r="T26" s="46"/>
      <c r="U26" s="46"/>
      <c r="V26" s="46"/>
      <c r="W26" s="337">
        <f>ROUND(AZ51,2)</f>
        <v>0</v>
      </c>
      <c r="X26" s="336"/>
      <c r="Y26" s="336"/>
      <c r="Z26" s="336"/>
      <c r="AA26" s="336"/>
      <c r="AB26" s="336"/>
      <c r="AC26" s="336"/>
      <c r="AD26" s="336"/>
      <c r="AE26" s="336"/>
      <c r="AF26" s="46"/>
      <c r="AG26" s="46"/>
      <c r="AH26" s="46"/>
      <c r="AI26" s="46"/>
      <c r="AJ26" s="46"/>
      <c r="AK26" s="337">
        <f>ROUND(AV51,2)</f>
        <v>0</v>
      </c>
      <c r="AL26" s="336"/>
      <c r="AM26" s="336"/>
      <c r="AN26" s="336"/>
      <c r="AO26" s="336"/>
      <c r="AP26" s="46"/>
      <c r="AQ26" s="48"/>
      <c r="BE26" s="325"/>
    </row>
    <row r="27" spans="2:71" s="2" customFormat="1" ht="14.45" customHeight="1">
      <c r="B27" s="45"/>
      <c r="C27" s="46"/>
      <c r="D27" s="46"/>
      <c r="E27" s="46"/>
      <c r="F27" s="47" t="s">
        <v>46</v>
      </c>
      <c r="G27" s="46"/>
      <c r="H27" s="46"/>
      <c r="I27" s="46"/>
      <c r="J27" s="46"/>
      <c r="K27" s="46"/>
      <c r="L27" s="335">
        <v>0.15</v>
      </c>
      <c r="M27" s="336"/>
      <c r="N27" s="336"/>
      <c r="O27" s="336"/>
      <c r="P27" s="46"/>
      <c r="Q27" s="46"/>
      <c r="R27" s="46"/>
      <c r="S27" s="46"/>
      <c r="T27" s="46"/>
      <c r="U27" s="46"/>
      <c r="V27" s="46"/>
      <c r="W27" s="337">
        <f>ROUND(BA51,2)</f>
        <v>0</v>
      </c>
      <c r="X27" s="336"/>
      <c r="Y27" s="336"/>
      <c r="Z27" s="336"/>
      <c r="AA27" s="336"/>
      <c r="AB27" s="336"/>
      <c r="AC27" s="336"/>
      <c r="AD27" s="336"/>
      <c r="AE27" s="336"/>
      <c r="AF27" s="46"/>
      <c r="AG27" s="46"/>
      <c r="AH27" s="46"/>
      <c r="AI27" s="46"/>
      <c r="AJ27" s="46"/>
      <c r="AK27" s="337">
        <f>ROUND(AW51,2)</f>
        <v>0</v>
      </c>
      <c r="AL27" s="336"/>
      <c r="AM27" s="336"/>
      <c r="AN27" s="336"/>
      <c r="AO27" s="336"/>
      <c r="AP27" s="46"/>
      <c r="AQ27" s="48"/>
      <c r="BE27" s="325"/>
    </row>
    <row r="28" spans="2:71" s="2" customFormat="1" ht="14.45" hidden="1" customHeight="1">
      <c r="B28" s="45"/>
      <c r="C28" s="46"/>
      <c r="D28" s="46"/>
      <c r="E28" s="46"/>
      <c r="F28" s="47" t="s">
        <v>47</v>
      </c>
      <c r="G28" s="46"/>
      <c r="H28" s="46"/>
      <c r="I28" s="46"/>
      <c r="J28" s="46"/>
      <c r="K28" s="46"/>
      <c r="L28" s="335">
        <v>0.21</v>
      </c>
      <c r="M28" s="336"/>
      <c r="N28" s="336"/>
      <c r="O28" s="336"/>
      <c r="P28" s="46"/>
      <c r="Q28" s="46"/>
      <c r="R28" s="46"/>
      <c r="S28" s="46"/>
      <c r="T28" s="46"/>
      <c r="U28" s="46"/>
      <c r="V28" s="46"/>
      <c r="W28" s="337">
        <f>ROUND(BB51,2)</f>
        <v>0</v>
      </c>
      <c r="X28" s="336"/>
      <c r="Y28" s="336"/>
      <c r="Z28" s="336"/>
      <c r="AA28" s="336"/>
      <c r="AB28" s="336"/>
      <c r="AC28" s="336"/>
      <c r="AD28" s="336"/>
      <c r="AE28" s="336"/>
      <c r="AF28" s="46"/>
      <c r="AG28" s="46"/>
      <c r="AH28" s="46"/>
      <c r="AI28" s="46"/>
      <c r="AJ28" s="46"/>
      <c r="AK28" s="337">
        <v>0</v>
      </c>
      <c r="AL28" s="336"/>
      <c r="AM28" s="336"/>
      <c r="AN28" s="336"/>
      <c r="AO28" s="336"/>
      <c r="AP28" s="46"/>
      <c r="AQ28" s="48"/>
      <c r="BE28" s="325"/>
    </row>
    <row r="29" spans="2:71" s="2" customFormat="1" ht="14.45" hidden="1" customHeight="1">
      <c r="B29" s="45"/>
      <c r="C29" s="46"/>
      <c r="D29" s="46"/>
      <c r="E29" s="46"/>
      <c r="F29" s="47" t="s">
        <v>48</v>
      </c>
      <c r="G29" s="46"/>
      <c r="H29" s="46"/>
      <c r="I29" s="46"/>
      <c r="J29" s="46"/>
      <c r="K29" s="46"/>
      <c r="L29" s="335">
        <v>0.15</v>
      </c>
      <c r="M29" s="336"/>
      <c r="N29" s="336"/>
      <c r="O29" s="336"/>
      <c r="P29" s="46"/>
      <c r="Q29" s="46"/>
      <c r="R29" s="46"/>
      <c r="S29" s="46"/>
      <c r="T29" s="46"/>
      <c r="U29" s="46"/>
      <c r="V29" s="46"/>
      <c r="W29" s="337">
        <f>ROUND(BC51,2)</f>
        <v>0</v>
      </c>
      <c r="X29" s="336"/>
      <c r="Y29" s="336"/>
      <c r="Z29" s="336"/>
      <c r="AA29" s="336"/>
      <c r="AB29" s="336"/>
      <c r="AC29" s="336"/>
      <c r="AD29" s="336"/>
      <c r="AE29" s="336"/>
      <c r="AF29" s="46"/>
      <c r="AG29" s="46"/>
      <c r="AH29" s="46"/>
      <c r="AI29" s="46"/>
      <c r="AJ29" s="46"/>
      <c r="AK29" s="337">
        <v>0</v>
      </c>
      <c r="AL29" s="336"/>
      <c r="AM29" s="336"/>
      <c r="AN29" s="336"/>
      <c r="AO29" s="336"/>
      <c r="AP29" s="46"/>
      <c r="AQ29" s="48"/>
      <c r="BE29" s="325"/>
    </row>
    <row r="30" spans="2:71" s="2" customFormat="1" ht="14.45" hidden="1" customHeight="1">
      <c r="B30" s="45"/>
      <c r="C30" s="46"/>
      <c r="D30" s="46"/>
      <c r="E30" s="46"/>
      <c r="F30" s="47" t="s">
        <v>49</v>
      </c>
      <c r="G30" s="46"/>
      <c r="H30" s="46"/>
      <c r="I30" s="46"/>
      <c r="J30" s="46"/>
      <c r="K30" s="46"/>
      <c r="L30" s="335">
        <v>0</v>
      </c>
      <c r="M30" s="336"/>
      <c r="N30" s="336"/>
      <c r="O30" s="336"/>
      <c r="P30" s="46"/>
      <c r="Q30" s="46"/>
      <c r="R30" s="46"/>
      <c r="S30" s="46"/>
      <c r="T30" s="46"/>
      <c r="U30" s="46"/>
      <c r="V30" s="46"/>
      <c r="W30" s="337">
        <f>ROUND(BD51,2)</f>
        <v>0</v>
      </c>
      <c r="X30" s="336"/>
      <c r="Y30" s="336"/>
      <c r="Z30" s="336"/>
      <c r="AA30" s="336"/>
      <c r="AB30" s="336"/>
      <c r="AC30" s="336"/>
      <c r="AD30" s="336"/>
      <c r="AE30" s="336"/>
      <c r="AF30" s="46"/>
      <c r="AG30" s="46"/>
      <c r="AH30" s="46"/>
      <c r="AI30" s="46"/>
      <c r="AJ30" s="46"/>
      <c r="AK30" s="337">
        <v>0</v>
      </c>
      <c r="AL30" s="336"/>
      <c r="AM30" s="336"/>
      <c r="AN30" s="336"/>
      <c r="AO30" s="336"/>
      <c r="AP30" s="46"/>
      <c r="AQ30" s="48"/>
      <c r="BE30" s="325"/>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25"/>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38" t="s">
        <v>52</v>
      </c>
      <c r="Y32" s="339"/>
      <c r="Z32" s="339"/>
      <c r="AA32" s="339"/>
      <c r="AB32" s="339"/>
      <c r="AC32" s="51"/>
      <c r="AD32" s="51"/>
      <c r="AE32" s="51"/>
      <c r="AF32" s="51"/>
      <c r="AG32" s="51"/>
      <c r="AH32" s="51"/>
      <c r="AI32" s="51"/>
      <c r="AJ32" s="51"/>
      <c r="AK32" s="340">
        <f>SUM(AK23:AK30)</f>
        <v>0</v>
      </c>
      <c r="AL32" s="339"/>
      <c r="AM32" s="339"/>
      <c r="AN32" s="339"/>
      <c r="AO32" s="341"/>
      <c r="AP32" s="49"/>
      <c r="AQ32" s="53"/>
      <c r="BE32" s="325"/>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Be0070062017b</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42" t="str">
        <f>K6</f>
        <v>2.ETAPA Havarijní stav malé tělocvičny č.2SOUE Plzeň</v>
      </c>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c r="AO42" s="343"/>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23</v>
      </c>
      <c r="D44" s="61"/>
      <c r="E44" s="61"/>
      <c r="F44" s="61"/>
      <c r="G44" s="61"/>
      <c r="H44" s="61"/>
      <c r="I44" s="61"/>
      <c r="J44" s="61"/>
      <c r="K44" s="61"/>
      <c r="L44" s="70" t="str">
        <f>IF(K8="","",K8)</f>
        <v xml:space="preserve"> </v>
      </c>
      <c r="M44" s="61"/>
      <c r="N44" s="61"/>
      <c r="O44" s="61"/>
      <c r="P44" s="61"/>
      <c r="Q44" s="61"/>
      <c r="R44" s="61"/>
      <c r="S44" s="61"/>
      <c r="T44" s="61"/>
      <c r="U44" s="61"/>
      <c r="V44" s="61"/>
      <c r="W44" s="61"/>
      <c r="X44" s="61"/>
      <c r="Y44" s="61"/>
      <c r="Z44" s="61"/>
      <c r="AA44" s="61"/>
      <c r="AB44" s="61"/>
      <c r="AC44" s="61"/>
      <c r="AD44" s="61"/>
      <c r="AE44" s="61"/>
      <c r="AF44" s="61"/>
      <c r="AG44" s="61"/>
      <c r="AH44" s="61"/>
      <c r="AI44" s="63" t="s">
        <v>25</v>
      </c>
      <c r="AJ44" s="61"/>
      <c r="AK44" s="61"/>
      <c r="AL44" s="61"/>
      <c r="AM44" s="344" t="str">
        <f>IF(AN8= "","",AN8)</f>
        <v>28.6.2017</v>
      </c>
      <c r="AN44" s="344"/>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27</v>
      </c>
      <c r="D46" s="61"/>
      <c r="E46" s="61"/>
      <c r="F46" s="61"/>
      <c r="G46" s="61"/>
      <c r="H46" s="61"/>
      <c r="I46" s="61"/>
      <c r="J46" s="61"/>
      <c r="K46" s="61"/>
      <c r="L46" s="64" t="str">
        <f>IF(E11= "","",E11)</f>
        <v>SOUE, Vejprnická 56, 318 00 Plzeň</v>
      </c>
      <c r="M46" s="61"/>
      <c r="N46" s="61"/>
      <c r="O46" s="61"/>
      <c r="P46" s="61"/>
      <c r="Q46" s="61"/>
      <c r="R46" s="61"/>
      <c r="S46" s="61"/>
      <c r="T46" s="61"/>
      <c r="U46" s="61"/>
      <c r="V46" s="61"/>
      <c r="W46" s="61"/>
      <c r="X46" s="61"/>
      <c r="Y46" s="61"/>
      <c r="Z46" s="61"/>
      <c r="AA46" s="61"/>
      <c r="AB46" s="61"/>
      <c r="AC46" s="61"/>
      <c r="AD46" s="61"/>
      <c r="AE46" s="61"/>
      <c r="AF46" s="61"/>
      <c r="AG46" s="61"/>
      <c r="AH46" s="61"/>
      <c r="AI46" s="63" t="s">
        <v>33</v>
      </c>
      <c r="AJ46" s="61"/>
      <c r="AK46" s="61"/>
      <c r="AL46" s="61"/>
      <c r="AM46" s="345" t="str">
        <f>IF(E17="","",E17)</f>
        <v>L.Beneda, Čižická 279, 332 09 Štěnovice</v>
      </c>
      <c r="AN46" s="345"/>
      <c r="AO46" s="345"/>
      <c r="AP46" s="345"/>
      <c r="AQ46" s="61"/>
      <c r="AR46" s="59"/>
      <c r="AS46" s="346" t="s">
        <v>54</v>
      </c>
      <c r="AT46" s="347"/>
      <c r="AU46" s="72"/>
      <c r="AV46" s="72"/>
      <c r="AW46" s="72"/>
      <c r="AX46" s="72"/>
      <c r="AY46" s="72"/>
      <c r="AZ46" s="72"/>
      <c r="BA46" s="72"/>
      <c r="BB46" s="72"/>
      <c r="BC46" s="72"/>
      <c r="BD46" s="73"/>
    </row>
    <row r="47" spans="2:56" s="1" customFormat="1">
      <c r="B47" s="39"/>
      <c r="C47" s="63" t="s">
        <v>31</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48"/>
      <c r="AT47" s="349"/>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50"/>
      <c r="AT48" s="351"/>
      <c r="AU48" s="40"/>
      <c r="AV48" s="40"/>
      <c r="AW48" s="40"/>
      <c r="AX48" s="40"/>
      <c r="AY48" s="40"/>
      <c r="AZ48" s="40"/>
      <c r="BA48" s="40"/>
      <c r="BB48" s="40"/>
      <c r="BC48" s="40"/>
      <c r="BD48" s="76"/>
    </row>
    <row r="49" spans="1:91" s="1" customFormat="1" ht="29.25" customHeight="1">
      <c r="B49" s="39"/>
      <c r="C49" s="352" t="s">
        <v>55</v>
      </c>
      <c r="D49" s="353"/>
      <c r="E49" s="353"/>
      <c r="F49" s="353"/>
      <c r="G49" s="353"/>
      <c r="H49" s="77"/>
      <c r="I49" s="354" t="s">
        <v>56</v>
      </c>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5" t="s">
        <v>57</v>
      </c>
      <c r="AH49" s="353"/>
      <c r="AI49" s="353"/>
      <c r="AJ49" s="353"/>
      <c r="AK49" s="353"/>
      <c r="AL49" s="353"/>
      <c r="AM49" s="353"/>
      <c r="AN49" s="354" t="s">
        <v>58</v>
      </c>
      <c r="AO49" s="353"/>
      <c r="AP49" s="353"/>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9">
        <f>ROUND(SUM(AG52:AG53),2)</f>
        <v>0</v>
      </c>
      <c r="AH51" s="359"/>
      <c r="AI51" s="359"/>
      <c r="AJ51" s="359"/>
      <c r="AK51" s="359"/>
      <c r="AL51" s="359"/>
      <c r="AM51" s="359"/>
      <c r="AN51" s="360">
        <f>SUM(AG51,AT51)</f>
        <v>0</v>
      </c>
      <c r="AO51" s="360"/>
      <c r="AP51" s="360"/>
      <c r="AQ51" s="87" t="s">
        <v>21</v>
      </c>
      <c r="AR51" s="69"/>
      <c r="AS51" s="88">
        <f>ROUND(SUM(AS52:AS53),2)</f>
        <v>0</v>
      </c>
      <c r="AT51" s="89">
        <f>ROUND(SUM(AV51:AW51),2)</f>
        <v>0</v>
      </c>
      <c r="AU51" s="90">
        <f>ROUND(SUM(AU52:AU53),5)</f>
        <v>0</v>
      </c>
      <c r="AV51" s="89">
        <f>ROUND(AZ51*L26,2)</f>
        <v>0</v>
      </c>
      <c r="AW51" s="89">
        <f>ROUND(BA51*L27,2)</f>
        <v>0</v>
      </c>
      <c r="AX51" s="89">
        <f>ROUND(BB51*L26,2)</f>
        <v>0</v>
      </c>
      <c r="AY51" s="89">
        <f>ROUND(BC51*L27,2)</f>
        <v>0</v>
      </c>
      <c r="AZ51" s="89">
        <f>ROUND(SUM(AZ52:AZ53),2)</f>
        <v>0</v>
      </c>
      <c r="BA51" s="89">
        <f>ROUND(SUM(BA52:BA53),2)</f>
        <v>0</v>
      </c>
      <c r="BB51" s="89">
        <f>ROUND(SUM(BB52:BB53),2)</f>
        <v>0</v>
      </c>
      <c r="BC51" s="89">
        <f>ROUND(SUM(BC52:BC53),2)</f>
        <v>0</v>
      </c>
      <c r="BD51" s="91">
        <f>ROUND(SUM(BD52:BD53),2)</f>
        <v>0</v>
      </c>
      <c r="BS51" s="92" t="s">
        <v>73</v>
      </c>
      <c r="BT51" s="92" t="s">
        <v>74</v>
      </c>
      <c r="BU51" s="93" t="s">
        <v>75</v>
      </c>
      <c r="BV51" s="92" t="s">
        <v>76</v>
      </c>
      <c r="BW51" s="92" t="s">
        <v>7</v>
      </c>
      <c r="BX51" s="92" t="s">
        <v>77</v>
      </c>
      <c r="CL51" s="92" t="s">
        <v>21</v>
      </c>
    </row>
    <row r="52" spans="1:91" s="5" customFormat="1" ht="22.5" customHeight="1">
      <c r="A52" s="94" t="s">
        <v>78</v>
      </c>
      <c r="B52" s="95"/>
      <c r="C52" s="96"/>
      <c r="D52" s="358" t="s">
        <v>79</v>
      </c>
      <c r="E52" s="358"/>
      <c r="F52" s="358"/>
      <c r="G52" s="358"/>
      <c r="H52" s="358"/>
      <c r="I52" s="97"/>
      <c r="J52" s="358" t="s">
        <v>80</v>
      </c>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6">
        <f>'01 - Stavební objekt'!J27</f>
        <v>0</v>
      </c>
      <c r="AH52" s="357"/>
      <c r="AI52" s="357"/>
      <c r="AJ52" s="357"/>
      <c r="AK52" s="357"/>
      <c r="AL52" s="357"/>
      <c r="AM52" s="357"/>
      <c r="AN52" s="356">
        <f>SUM(AG52,AT52)</f>
        <v>0</v>
      </c>
      <c r="AO52" s="357"/>
      <c r="AP52" s="357"/>
      <c r="AQ52" s="98" t="s">
        <v>81</v>
      </c>
      <c r="AR52" s="99"/>
      <c r="AS52" s="100">
        <v>0</v>
      </c>
      <c r="AT52" s="101">
        <f>ROUND(SUM(AV52:AW52),2)</f>
        <v>0</v>
      </c>
      <c r="AU52" s="102">
        <f>'01 - Stavební objekt'!P91</f>
        <v>0</v>
      </c>
      <c r="AV52" s="101">
        <f>'01 - Stavební objekt'!J30</f>
        <v>0</v>
      </c>
      <c r="AW52" s="101">
        <f>'01 - Stavební objekt'!J31</f>
        <v>0</v>
      </c>
      <c r="AX52" s="101">
        <f>'01 - Stavební objekt'!J32</f>
        <v>0</v>
      </c>
      <c r="AY52" s="101">
        <f>'01 - Stavební objekt'!J33</f>
        <v>0</v>
      </c>
      <c r="AZ52" s="101">
        <f>'01 - Stavební objekt'!F30</f>
        <v>0</v>
      </c>
      <c r="BA52" s="101">
        <f>'01 - Stavební objekt'!F31</f>
        <v>0</v>
      </c>
      <c r="BB52" s="101">
        <f>'01 - Stavební objekt'!F32</f>
        <v>0</v>
      </c>
      <c r="BC52" s="101">
        <f>'01 - Stavební objekt'!F33</f>
        <v>0</v>
      </c>
      <c r="BD52" s="103">
        <f>'01 - Stavební objekt'!F34</f>
        <v>0</v>
      </c>
      <c r="BT52" s="104" t="s">
        <v>82</v>
      </c>
      <c r="BV52" s="104" t="s">
        <v>76</v>
      </c>
      <c r="BW52" s="104" t="s">
        <v>83</v>
      </c>
      <c r="BX52" s="104" t="s">
        <v>7</v>
      </c>
      <c r="CL52" s="104" t="s">
        <v>21</v>
      </c>
      <c r="CM52" s="104" t="s">
        <v>84</v>
      </c>
    </row>
    <row r="53" spans="1:91" s="5" customFormat="1" ht="22.5" customHeight="1">
      <c r="A53" s="94" t="s">
        <v>78</v>
      </c>
      <c r="B53" s="95"/>
      <c r="C53" s="96"/>
      <c r="D53" s="358" t="s">
        <v>85</v>
      </c>
      <c r="E53" s="358"/>
      <c r="F53" s="358"/>
      <c r="G53" s="358"/>
      <c r="H53" s="358"/>
      <c r="I53" s="97"/>
      <c r="J53" s="358" t="s">
        <v>86</v>
      </c>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6">
        <f>'02 - Vedlejší a ostatní n...'!J27</f>
        <v>0</v>
      </c>
      <c r="AH53" s="357"/>
      <c r="AI53" s="357"/>
      <c r="AJ53" s="357"/>
      <c r="AK53" s="357"/>
      <c r="AL53" s="357"/>
      <c r="AM53" s="357"/>
      <c r="AN53" s="356">
        <f>SUM(AG53,AT53)</f>
        <v>0</v>
      </c>
      <c r="AO53" s="357"/>
      <c r="AP53" s="357"/>
      <c r="AQ53" s="98" t="s">
        <v>87</v>
      </c>
      <c r="AR53" s="99"/>
      <c r="AS53" s="105">
        <v>0</v>
      </c>
      <c r="AT53" s="106">
        <f>ROUND(SUM(AV53:AW53),2)</f>
        <v>0</v>
      </c>
      <c r="AU53" s="107">
        <f>'02 - Vedlejší a ostatní n...'!P77</f>
        <v>0</v>
      </c>
      <c r="AV53" s="106">
        <f>'02 - Vedlejší a ostatní n...'!J30</f>
        <v>0</v>
      </c>
      <c r="AW53" s="106">
        <f>'02 - Vedlejší a ostatní n...'!J31</f>
        <v>0</v>
      </c>
      <c r="AX53" s="106">
        <f>'02 - Vedlejší a ostatní n...'!J32</f>
        <v>0</v>
      </c>
      <c r="AY53" s="106">
        <f>'02 - Vedlejší a ostatní n...'!J33</f>
        <v>0</v>
      </c>
      <c r="AZ53" s="106">
        <f>'02 - Vedlejší a ostatní n...'!F30</f>
        <v>0</v>
      </c>
      <c r="BA53" s="106">
        <f>'02 - Vedlejší a ostatní n...'!F31</f>
        <v>0</v>
      </c>
      <c r="BB53" s="106">
        <f>'02 - Vedlejší a ostatní n...'!F32</f>
        <v>0</v>
      </c>
      <c r="BC53" s="106">
        <f>'02 - Vedlejší a ostatní n...'!F33</f>
        <v>0</v>
      </c>
      <c r="BD53" s="108">
        <f>'02 - Vedlejší a ostatní n...'!F34</f>
        <v>0</v>
      </c>
      <c r="BT53" s="104" t="s">
        <v>82</v>
      </c>
      <c r="BV53" s="104" t="s">
        <v>76</v>
      </c>
      <c r="BW53" s="104" t="s">
        <v>88</v>
      </c>
      <c r="BX53" s="104" t="s">
        <v>7</v>
      </c>
      <c r="CL53" s="104" t="s">
        <v>21</v>
      </c>
      <c r="CM53" s="104" t="s">
        <v>84</v>
      </c>
    </row>
    <row r="54" spans="1:91" s="1" customFormat="1" ht="30" customHeight="1">
      <c r="B54" s="39"/>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59"/>
    </row>
    <row r="55" spans="1:91" s="1" customFormat="1" ht="6.95" customHeight="1">
      <c r="B55" s="54"/>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9"/>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2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69" t="s">
        <v>90</v>
      </c>
      <c r="H1" s="369"/>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1"/>
      <c r="M2" s="361"/>
      <c r="N2" s="361"/>
      <c r="O2" s="361"/>
      <c r="P2" s="361"/>
      <c r="Q2" s="361"/>
      <c r="R2" s="361"/>
      <c r="S2" s="361"/>
      <c r="T2" s="361"/>
      <c r="U2" s="361"/>
      <c r="V2" s="361"/>
      <c r="AT2" s="22" t="s">
        <v>83</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2" t="str">
        <f>'Rekapitulace stavby'!K6</f>
        <v>2.ETAPA Havarijní stav malé tělocvičny č.2SOUE Plzeň</v>
      </c>
      <c r="F7" s="363"/>
      <c r="G7" s="363"/>
      <c r="H7" s="363"/>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4" t="s">
        <v>96</v>
      </c>
      <c r="F9" s="365"/>
      <c r="G9" s="365"/>
      <c r="H9" s="365"/>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28.6.2017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05.75" customHeight="1">
      <c r="B24" s="119"/>
      <c r="C24" s="120"/>
      <c r="D24" s="120"/>
      <c r="E24" s="331" t="s">
        <v>39</v>
      </c>
      <c r="F24" s="331"/>
      <c r="G24" s="331"/>
      <c r="H24" s="331"/>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ROUND(J91,2)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ROUND(SUM(BE91:BE226), 2)</f>
        <v>0</v>
      </c>
      <c r="G30" s="40"/>
      <c r="H30" s="40"/>
      <c r="I30" s="129">
        <v>0.21</v>
      </c>
      <c r="J30" s="128">
        <f>ROUND(ROUND((SUM(BE91:BE226)), 2)*I30, 2)</f>
        <v>0</v>
      </c>
      <c r="K30" s="43"/>
    </row>
    <row r="31" spans="2:11" s="1" customFormat="1" ht="14.45" customHeight="1">
      <c r="B31" s="39"/>
      <c r="C31" s="40"/>
      <c r="D31" s="40"/>
      <c r="E31" s="47" t="s">
        <v>46</v>
      </c>
      <c r="F31" s="128">
        <f>ROUND(SUM(BF91:BF226), 2)</f>
        <v>0</v>
      </c>
      <c r="G31" s="40"/>
      <c r="H31" s="40"/>
      <c r="I31" s="129">
        <v>0.15</v>
      </c>
      <c r="J31" s="128">
        <f>ROUND(ROUND((SUM(BF91:BF226)), 2)*I31, 2)</f>
        <v>0</v>
      </c>
      <c r="K31" s="43"/>
    </row>
    <row r="32" spans="2:11" s="1" customFormat="1" ht="14.45" hidden="1" customHeight="1">
      <c r="B32" s="39"/>
      <c r="C32" s="40"/>
      <c r="D32" s="40"/>
      <c r="E32" s="47" t="s">
        <v>47</v>
      </c>
      <c r="F32" s="128">
        <f>ROUND(SUM(BG91:BG226), 2)</f>
        <v>0</v>
      </c>
      <c r="G32" s="40"/>
      <c r="H32" s="40"/>
      <c r="I32" s="129">
        <v>0.21</v>
      </c>
      <c r="J32" s="128">
        <v>0</v>
      </c>
      <c r="K32" s="43"/>
    </row>
    <row r="33" spans="2:11" s="1" customFormat="1" ht="14.45" hidden="1" customHeight="1">
      <c r="B33" s="39"/>
      <c r="C33" s="40"/>
      <c r="D33" s="40"/>
      <c r="E33" s="47" t="s">
        <v>48</v>
      </c>
      <c r="F33" s="128">
        <f>ROUND(SUM(BH91:BH226), 2)</f>
        <v>0</v>
      </c>
      <c r="G33" s="40"/>
      <c r="H33" s="40"/>
      <c r="I33" s="129">
        <v>0.15</v>
      </c>
      <c r="J33" s="128">
        <v>0</v>
      </c>
      <c r="K33" s="43"/>
    </row>
    <row r="34" spans="2:11" s="1" customFormat="1" ht="14.45" hidden="1" customHeight="1">
      <c r="B34" s="39"/>
      <c r="C34" s="40"/>
      <c r="D34" s="40"/>
      <c r="E34" s="47" t="s">
        <v>49</v>
      </c>
      <c r="F34" s="128">
        <f>ROUND(SUM(BI91:BI226),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2" t="str">
        <f>E7</f>
        <v>2.ETAPA Havarijní stav malé tělocvičny č.2SOUE Plzeň</v>
      </c>
      <c r="F45" s="363"/>
      <c r="G45" s="363"/>
      <c r="H45" s="363"/>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4" t="str">
        <f>E9</f>
        <v>01 - Stavební objekt</v>
      </c>
      <c r="F47" s="365"/>
      <c r="G47" s="365"/>
      <c r="H47" s="365"/>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 xml:space="preserve"> </v>
      </c>
      <c r="G49" s="40"/>
      <c r="H49" s="40"/>
      <c r="I49" s="117" t="s">
        <v>25</v>
      </c>
      <c r="J49" s="118" t="str">
        <f>IF(J12="","",J12)</f>
        <v>28.6.2017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SOUE, Vejprnická 56, 318 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J91</f>
        <v>0</v>
      </c>
      <c r="K56" s="43"/>
      <c r="AU56" s="22" t="s">
        <v>101</v>
      </c>
    </row>
    <row r="57" spans="2:47" s="7" customFormat="1" ht="24.95" customHeight="1">
      <c r="B57" s="147"/>
      <c r="C57" s="148"/>
      <c r="D57" s="149" t="s">
        <v>102</v>
      </c>
      <c r="E57" s="150"/>
      <c r="F57" s="150"/>
      <c r="G57" s="150"/>
      <c r="H57" s="150"/>
      <c r="I57" s="151"/>
      <c r="J57" s="152">
        <f>J92</f>
        <v>0</v>
      </c>
      <c r="K57" s="153"/>
    </row>
    <row r="58" spans="2:47" s="8" customFormat="1" ht="19.899999999999999" customHeight="1">
      <c r="B58" s="154"/>
      <c r="C58" s="155"/>
      <c r="D58" s="156" t="s">
        <v>103</v>
      </c>
      <c r="E58" s="157"/>
      <c r="F58" s="157"/>
      <c r="G58" s="157"/>
      <c r="H58" s="157"/>
      <c r="I58" s="158"/>
      <c r="J58" s="159">
        <f>J93</f>
        <v>0</v>
      </c>
      <c r="K58" s="160"/>
    </row>
    <row r="59" spans="2:47" s="8" customFormat="1" ht="19.899999999999999" customHeight="1">
      <c r="B59" s="154"/>
      <c r="C59" s="155"/>
      <c r="D59" s="156" t="s">
        <v>104</v>
      </c>
      <c r="E59" s="157"/>
      <c r="F59" s="157"/>
      <c r="G59" s="157"/>
      <c r="H59" s="157"/>
      <c r="I59" s="158"/>
      <c r="J59" s="159">
        <f>J115</f>
        <v>0</v>
      </c>
      <c r="K59" s="160"/>
    </row>
    <row r="60" spans="2:47" s="8" customFormat="1" ht="19.899999999999999" customHeight="1">
      <c r="B60" s="154"/>
      <c r="C60" s="155"/>
      <c r="D60" s="156" t="s">
        <v>105</v>
      </c>
      <c r="E60" s="157"/>
      <c r="F60" s="157"/>
      <c r="G60" s="157"/>
      <c r="H60" s="157"/>
      <c r="I60" s="158"/>
      <c r="J60" s="159">
        <f>J144</f>
        <v>0</v>
      </c>
      <c r="K60" s="160"/>
    </row>
    <row r="61" spans="2:47" s="8" customFormat="1" ht="19.899999999999999" customHeight="1">
      <c r="B61" s="154"/>
      <c r="C61" s="155"/>
      <c r="D61" s="156" t="s">
        <v>106</v>
      </c>
      <c r="E61" s="157"/>
      <c r="F61" s="157"/>
      <c r="G61" s="157"/>
      <c r="H61" s="157"/>
      <c r="I61" s="158"/>
      <c r="J61" s="159">
        <f>J151</f>
        <v>0</v>
      </c>
      <c r="K61" s="160"/>
    </row>
    <row r="62" spans="2:47" s="8" customFormat="1" ht="19.899999999999999" customHeight="1">
      <c r="B62" s="154"/>
      <c r="C62" s="155"/>
      <c r="D62" s="156" t="s">
        <v>107</v>
      </c>
      <c r="E62" s="157"/>
      <c r="F62" s="157"/>
      <c r="G62" s="157"/>
      <c r="H62" s="157"/>
      <c r="I62" s="158"/>
      <c r="J62" s="159">
        <f>J154</f>
        <v>0</v>
      </c>
      <c r="K62" s="160"/>
    </row>
    <row r="63" spans="2:47" s="8" customFormat="1" ht="19.899999999999999" customHeight="1">
      <c r="B63" s="154"/>
      <c r="C63" s="155"/>
      <c r="D63" s="156" t="s">
        <v>108</v>
      </c>
      <c r="E63" s="157"/>
      <c r="F63" s="157"/>
      <c r="G63" s="157"/>
      <c r="H63" s="157"/>
      <c r="I63" s="158"/>
      <c r="J63" s="159">
        <f>J169</f>
        <v>0</v>
      </c>
      <c r="K63" s="160"/>
    </row>
    <row r="64" spans="2:47" s="8" customFormat="1" ht="19.899999999999999" customHeight="1">
      <c r="B64" s="154"/>
      <c r="C64" s="155"/>
      <c r="D64" s="156" t="s">
        <v>109</v>
      </c>
      <c r="E64" s="157"/>
      <c r="F64" s="157"/>
      <c r="G64" s="157"/>
      <c r="H64" s="157"/>
      <c r="I64" s="158"/>
      <c r="J64" s="159">
        <f>J171</f>
        <v>0</v>
      </c>
      <c r="K64" s="160"/>
    </row>
    <row r="65" spans="2:12" s="8" customFormat="1" ht="19.899999999999999" customHeight="1">
      <c r="B65" s="154"/>
      <c r="C65" s="155"/>
      <c r="D65" s="156" t="s">
        <v>110</v>
      </c>
      <c r="E65" s="157"/>
      <c r="F65" s="157"/>
      <c r="G65" s="157"/>
      <c r="H65" s="157"/>
      <c r="I65" s="158"/>
      <c r="J65" s="159">
        <f>J191</f>
        <v>0</v>
      </c>
      <c r="K65" s="160"/>
    </row>
    <row r="66" spans="2:12" s="8" customFormat="1" ht="19.899999999999999" customHeight="1">
      <c r="B66" s="154"/>
      <c r="C66" s="155"/>
      <c r="D66" s="156" t="s">
        <v>111</v>
      </c>
      <c r="E66" s="157"/>
      <c r="F66" s="157"/>
      <c r="G66" s="157"/>
      <c r="H66" s="157"/>
      <c r="I66" s="158"/>
      <c r="J66" s="159">
        <f>J197</f>
        <v>0</v>
      </c>
      <c r="K66" s="160"/>
    </row>
    <row r="67" spans="2:12" s="7" customFormat="1" ht="24.95" customHeight="1">
      <c r="B67" s="147"/>
      <c r="C67" s="148"/>
      <c r="D67" s="149" t="s">
        <v>112</v>
      </c>
      <c r="E67" s="150"/>
      <c r="F67" s="150"/>
      <c r="G67" s="150"/>
      <c r="H67" s="150"/>
      <c r="I67" s="151"/>
      <c r="J67" s="152">
        <f>J199</f>
        <v>0</v>
      </c>
      <c r="K67" s="153"/>
    </row>
    <row r="68" spans="2:12" s="8" customFormat="1" ht="19.899999999999999" customHeight="1">
      <c r="B68" s="154"/>
      <c r="C68" s="155"/>
      <c r="D68" s="156" t="s">
        <v>113</v>
      </c>
      <c r="E68" s="157"/>
      <c r="F68" s="157"/>
      <c r="G68" s="157"/>
      <c r="H68" s="157"/>
      <c r="I68" s="158"/>
      <c r="J68" s="159">
        <f>J200</f>
        <v>0</v>
      </c>
      <c r="K68" s="160"/>
    </row>
    <row r="69" spans="2:12" s="8" customFormat="1" ht="19.899999999999999" customHeight="1">
      <c r="B69" s="154"/>
      <c r="C69" s="155"/>
      <c r="D69" s="156" t="s">
        <v>114</v>
      </c>
      <c r="E69" s="157"/>
      <c r="F69" s="157"/>
      <c r="G69" s="157"/>
      <c r="H69" s="157"/>
      <c r="I69" s="158"/>
      <c r="J69" s="159">
        <f>J204</f>
        <v>0</v>
      </c>
      <c r="K69" s="160"/>
    </row>
    <row r="70" spans="2:12" s="8" customFormat="1" ht="19.899999999999999" customHeight="1">
      <c r="B70" s="154"/>
      <c r="C70" s="155"/>
      <c r="D70" s="156" t="s">
        <v>115</v>
      </c>
      <c r="E70" s="157"/>
      <c r="F70" s="157"/>
      <c r="G70" s="157"/>
      <c r="H70" s="157"/>
      <c r="I70" s="158"/>
      <c r="J70" s="159">
        <f>J213</f>
        <v>0</v>
      </c>
      <c r="K70" s="160"/>
    </row>
    <row r="71" spans="2:12" s="8" customFormat="1" ht="19.899999999999999" customHeight="1">
      <c r="B71" s="154"/>
      <c r="C71" s="155"/>
      <c r="D71" s="156" t="s">
        <v>116</v>
      </c>
      <c r="E71" s="157"/>
      <c r="F71" s="157"/>
      <c r="G71" s="157"/>
      <c r="H71" s="157"/>
      <c r="I71" s="158"/>
      <c r="J71" s="159">
        <f>J216</f>
        <v>0</v>
      </c>
      <c r="K71" s="160"/>
    </row>
    <row r="72" spans="2:12" s="1" customFormat="1" ht="21.75" customHeight="1">
      <c r="B72" s="39"/>
      <c r="C72" s="40"/>
      <c r="D72" s="40"/>
      <c r="E72" s="40"/>
      <c r="F72" s="40"/>
      <c r="G72" s="40"/>
      <c r="H72" s="40"/>
      <c r="I72" s="116"/>
      <c r="J72" s="40"/>
      <c r="K72" s="43"/>
    </row>
    <row r="73" spans="2:12" s="1" customFormat="1" ht="6.95" customHeight="1">
      <c r="B73" s="54"/>
      <c r="C73" s="55"/>
      <c r="D73" s="55"/>
      <c r="E73" s="55"/>
      <c r="F73" s="55"/>
      <c r="G73" s="55"/>
      <c r="H73" s="55"/>
      <c r="I73" s="137"/>
      <c r="J73" s="55"/>
      <c r="K73" s="56"/>
    </row>
    <row r="77" spans="2:12" s="1" customFormat="1" ht="6.95" customHeight="1">
      <c r="B77" s="57"/>
      <c r="C77" s="58"/>
      <c r="D77" s="58"/>
      <c r="E77" s="58"/>
      <c r="F77" s="58"/>
      <c r="G77" s="58"/>
      <c r="H77" s="58"/>
      <c r="I77" s="140"/>
      <c r="J77" s="58"/>
      <c r="K77" s="58"/>
      <c r="L77" s="59"/>
    </row>
    <row r="78" spans="2:12" s="1" customFormat="1" ht="36.950000000000003" customHeight="1">
      <c r="B78" s="39"/>
      <c r="C78" s="60" t="s">
        <v>117</v>
      </c>
      <c r="D78" s="61"/>
      <c r="E78" s="61"/>
      <c r="F78" s="61"/>
      <c r="G78" s="61"/>
      <c r="H78" s="61"/>
      <c r="I78" s="161"/>
      <c r="J78" s="61"/>
      <c r="K78" s="61"/>
      <c r="L78" s="59"/>
    </row>
    <row r="79" spans="2:12" s="1" customFormat="1" ht="6.95" customHeight="1">
      <c r="B79" s="39"/>
      <c r="C79" s="61"/>
      <c r="D79" s="61"/>
      <c r="E79" s="61"/>
      <c r="F79" s="61"/>
      <c r="G79" s="61"/>
      <c r="H79" s="61"/>
      <c r="I79" s="161"/>
      <c r="J79" s="61"/>
      <c r="K79" s="61"/>
      <c r="L79" s="59"/>
    </row>
    <row r="80" spans="2:12" s="1" customFormat="1" ht="14.45" customHeight="1">
      <c r="B80" s="39"/>
      <c r="C80" s="63" t="s">
        <v>18</v>
      </c>
      <c r="D80" s="61"/>
      <c r="E80" s="61"/>
      <c r="F80" s="61"/>
      <c r="G80" s="61"/>
      <c r="H80" s="61"/>
      <c r="I80" s="161"/>
      <c r="J80" s="61"/>
      <c r="K80" s="61"/>
      <c r="L80" s="59"/>
    </row>
    <row r="81" spans="2:65" s="1" customFormat="1" ht="22.5" customHeight="1">
      <c r="B81" s="39"/>
      <c r="C81" s="61"/>
      <c r="D81" s="61"/>
      <c r="E81" s="366" t="str">
        <f>E7</f>
        <v>2.ETAPA Havarijní stav malé tělocvičny č.2SOUE Plzeň</v>
      </c>
      <c r="F81" s="367"/>
      <c r="G81" s="367"/>
      <c r="H81" s="367"/>
      <c r="I81" s="161"/>
      <c r="J81" s="61"/>
      <c r="K81" s="61"/>
      <c r="L81" s="59"/>
    </row>
    <row r="82" spans="2:65" s="1" customFormat="1" ht="14.45" customHeight="1">
      <c r="B82" s="39"/>
      <c r="C82" s="63" t="s">
        <v>95</v>
      </c>
      <c r="D82" s="61"/>
      <c r="E82" s="61"/>
      <c r="F82" s="61"/>
      <c r="G82" s="61"/>
      <c r="H82" s="61"/>
      <c r="I82" s="161"/>
      <c r="J82" s="61"/>
      <c r="K82" s="61"/>
      <c r="L82" s="59"/>
    </row>
    <row r="83" spans="2:65" s="1" customFormat="1" ht="23.25" customHeight="1">
      <c r="B83" s="39"/>
      <c r="C83" s="61"/>
      <c r="D83" s="61"/>
      <c r="E83" s="342" t="str">
        <f>E9</f>
        <v>01 - Stavební objekt</v>
      </c>
      <c r="F83" s="368"/>
      <c r="G83" s="368"/>
      <c r="H83" s="368"/>
      <c r="I83" s="161"/>
      <c r="J83" s="61"/>
      <c r="K83" s="61"/>
      <c r="L83" s="59"/>
    </row>
    <row r="84" spans="2:65" s="1" customFormat="1" ht="6.95" customHeight="1">
      <c r="B84" s="39"/>
      <c r="C84" s="61"/>
      <c r="D84" s="61"/>
      <c r="E84" s="61"/>
      <c r="F84" s="61"/>
      <c r="G84" s="61"/>
      <c r="H84" s="61"/>
      <c r="I84" s="161"/>
      <c r="J84" s="61"/>
      <c r="K84" s="61"/>
      <c r="L84" s="59"/>
    </row>
    <row r="85" spans="2:65" s="1" customFormat="1" ht="18" customHeight="1">
      <c r="B85" s="39"/>
      <c r="C85" s="63" t="s">
        <v>23</v>
      </c>
      <c r="D85" s="61"/>
      <c r="E85" s="61"/>
      <c r="F85" s="162" t="str">
        <f>F12</f>
        <v xml:space="preserve"> </v>
      </c>
      <c r="G85" s="61"/>
      <c r="H85" s="61"/>
      <c r="I85" s="163" t="s">
        <v>25</v>
      </c>
      <c r="J85" s="71" t="str">
        <f>IF(J12="","",J12)</f>
        <v>28.6.2017</v>
      </c>
      <c r="K85" s="61"/>
      <c r="L85" s="59"/>
    </row>
    <row r="86" spans="2:65" s="1" customFormat="1" ht="6.95" customHeight="1">
      <c r="B86" s="39"/>
      <c r="C86" s="61"/>
      <c r="D86" s="61"/>
      <c r="E86" s="61"/>
      <c r="F86" s="61"/>
      <c r="G86" s="61"/>
      <c r="H86" s="61"/>
      <c r="I86" s="161"/>
      <c r="J86" s="61"/>
      <c r="K86" s="61"/>
      <c r="L86" s="59"/>
    </row>
    <row r="87" spans="2:65" s="1" customFormat="1">
      <c r="B87" s="39"/>
      <c r="C87" s="63" t="s">
        <v>27</v>
      </c>
      <c r="D87" s="61"/>
      <c r="E87" s="61"/>
      <c r="F87" s="162" t="str">
        <f>E15</f>
        <v>SOUE, Vejprnická 56, 318 00 Plzeň</v>
      </c>
      <c r="G87" s="61"/>
      <c r="H87" s="61"/>
      <c r="I87" s="163" t="s">
        <v>33</v>
      </c>
      <c r="J87" s="162" t="str">
        <f>E21</f>
        <v>L.Beneda, Čižická 279, 332 09 Štěnovice</v>
      </c>
      <c r="K87" s="61"/>
      <c r="L87" s="59"/>
    </row>
    <row r="88" spans="2:65" s="1" customFormat="1" ht="14.45" customHeight="1">
      <c r="B88" s="39"/>
      <c r="C88" s="63" t="s">
        <v>31</v>
      </c>
      <c r="D88" s="61"/>
      <c r="E88" s="61"/>
      <c r="F88" s="162" t="str">
        <f>IF(E18="","",E18)</f>
        <v/>
      </c>
      <c r="G88" s="61"/>
      <c r="H88" s="61"/>
      <c r="I88" s="161"/>
      <c r="J88" s="61"/>
      <c r="K88" s="61"/>
      <c r="L88" s="59"/>
    </row>
    <row r="89" spans="2:65" s="1" customFormat="1" ht="10.35" customHeight="1">
      <c r="B89" s="39"/>
      <c r="C89" s="61"/>
      <c r="D89" s="61"/>
      <c r="E89" s="61"/>
      <c r="F89" s="61"/>
      <c r="G89" s="61"/>
      <c r="H89" s="61"/>
      <c r="I89" s="161"/>
      <c r="J89" s="61"/>
      <c r="K89" s="61"/>
      <c r="L89" s="59"/>
    </row>
    <row r="90" spans="2:65" s="9" customFormat="1" ht="29.25" customHeight="1">
      <c r="B90" s="164"/>
      <c r="C90" s="165" t="s">
        <v>118</v>
      </c>
      <c r="D90" s="166" t="s">
        <v>59</v>
      </c>
      <c r="E90" s="166" t="s">
        <v>55</v>
      </c>
      <c r="F90" s="166" t="s">
        <v>119</v>
      </c>
      <c r="G90" s="166" t="s">
        <v>120</v>
      </c>
      <c r="H90" s="166" t="s">
        <v>121</v>
      </c>
      <c r="I90" s="167" t="s">
        <v>122</v>
      </c>
      <c r="J90" s="166" t="s">
        <v>99</v>
      </c>
      <c r="K90" s="168" t="s">
        <v>123</v>
      </c>
      <c r="L90" s="169"/>
      <c r="M90" s="79" t="s">
        <v>124</v>
      </c>
      <c r="N90" s="80" t="s">
        <v>44</v>
      </c>
      <c r="O90" s="80" t="s">
        <v>125</v>
      </c>
      <c r="P90" s="80" t="s">
        <v>126</v>
      </c>
      <c r="Q90" s="80" t="s">
        <v>127</v>
      </c>
      <c r="R90" s="80" t="s">
        <v>128</v>
      </c>
      <c r="S90" s="80" t="s">
        <v>129</v>
      </c>
      <c r="T90" s="81" t="s">
        <v>130</v>
      </c>
    </row>
    <row r="91" spans="2:65" s="1" customFormat="1" ht="29.25" customHeight="1">
      <c r="B91" s="39"/>
      <c r="C91" s="85" t="s">
        <v>100</v>
      </c>
      <c r="D91" s="61"/>
      <c r="E91" s="61"/>
      <c r="F91" s="61"/>
      <c r="G91" s="61"/>
      <c r="H91" s="61"/>
      <c r="I91" s="161"/>
      <c r="J91" s="170">
        <f>BK91</f>
        <v>0</v>
      </c>
      <c r="K91" s="61"/>
      <c r="L91" s="59"/>
      <c r="M91" s="82"/>
      <c r="N91" s="83"/>
      <c r="O91" s="83"/>
      <c r="P91" s="171">
        <f>P92+P199</f>
        <v>0</v>
      </c>
      <c r="Q91" s="83"/>
      <c r="R91" s="171">
        <f>R92+R199</f>
        <v>28.191804964999996</v>
      </c>
      <c r="S91" s="83"/>
      <c r="T91" s="172">
        <f>T92+T199</f>
        <v>5.1304999999999996</v>
      </c>
      <c r="AT91" s="22" t="s">
        <v>73</v>
      </c>
      <c r="AU91" s="22" t="s">
        <v>101</v>
      </c>
      <c r="BK91" s="173">
        <f>BK92+BK199</f>
        <v>0</v>
      </c>
    </row>
    <row r="92" spans="2:65" s="10" customFormat="1" ht="37.35" customHeight="1">
      <c r="B92" s="174"/>
      <c r="C92" s="175"/>
      <c r="D92" s="176" t="s">
        <v>73</v>
      </c>
      <c r="E92" s="177" t="s">
        <v>131</v>
      </c>
      <c r="F92" s="177" t="s">
        <v>132</v>
      </c>
      <c r="G92" s="175"/>
      <c r="H92" s="175"/>
      <c r="I92" s="178"/>
      <c r="J92" s="179">
        <f>BK92</f>
        <v>0</v>
      </c>
      <c r="K92" s="175"/>
      <c r="L92" s="180"/>
      <c r="M92" s="181"/>
      <c r="N92" s="182"/>
      <c r="O92" s="182"/>
      <c r="P92" s="183">
        <f>P93+P115+P144+P151+P154+P169+P171+P191+P197</f>
        <v>0</v>
      </c>
      <c r="Q92" s="182"/>
      <c r="R92" s="183">
        <f>R93+R115+R144+R151+R154+R169+R171+R191+R197</f>
        <v>27.897534964999995</v>
      </c>
      <c r="S92" s="182"/>
      <c r="T92" s="184">
        <f>T93+T115+T144+T151+T154+T169+T171+T191+T197</f>
        <v>5.1304999999999996</v>
      </c>
      <c r="AR92" s="185" t="s">
        <v>82</v>
      </c>
      <c r="AT92" s="186" t="s">
        <v>73</v>
      </c>
      <c r="AU92" s="186" t="s">
        <v>74</v>
      </c>
      <c r="AY92" s="185" t="s">
        <v>133</v>
      </c>
      <c r="BK92" s="187">
        <f>BK93+BK115+BK144+BK151+BK154+BK169+BK171+BK191+BK197</f>
        <v>0</v>
      </c>
    </row>
    <row r="93" spans="2:65" s="10" customFormat="1" ht="19.899999999999999" customHeight="1">
      <c r="B93" s="174"/>
      <c r="C93" s="175"/>
      <c r="D93" s="188" t="s">
        <v>73</v>
      </c>
      <c r="E93" s="189" t="s">
        <v>134</v>
      </c>
      <c r="F93" s="189" t="s">
        <v>135</v>
      </c>
      <c r="G93" s="175"/>
      <c r="H93" s="175"/>
      <c r="I93" s="178"/>
      <c r="J93" s="190">
        <f>BK93</f>
        <v>0</v>
      </c>
      <c r="K93" s="175"/>
      <c r="L93" s="180"/>
      <c r="M93" s="181"/>
      <c r="N93" s="182"/>
      <c r="O93" s="182"/>
      <c r="P93" s="183">
        <f>SUM(P94:P114)</f>
        <v>0</v>
      </c>
      <c r="Q93" s="182"/>
      <c r="R93" s="183">
        <f>SUM(R94:R114)</f>
        <v>21.572096385999998</v>
      </c>
      <c r="S93" s="182"/>
      <c r="T93" s="184">
        <f>SUM(T94:T114)</f>
        <v>0</v>
      </c>
      <c r="AR93" s="185" t="s">
        <v>82</v>
      </c>
      <c r="AT93" s="186" t="s">
        <v>73</v>
      </c>
      <c r="AU93" s="186" t="s">
        <v>82</v>
      </c>
      <c r="AY93" s="185" t="s">
        <v>133</v>
      </c>
      <c r="BK93" s="187">
        <f>SUM(BK94:BK114)</f>
        <v>0</v>
      </c>
    </row>
    <row r="94" spans="2:65" s="1" customFormat="1" ht="31.5" customHeight="1">
      <c r="B94" s="39"/>
      <c r="C94" s="191" t="s">
        <v>82</v>
      </c>
      <c r="D94" s="191" t="s">
        <v>136</v>
      </c>
      <c r="E94" s="192" t="s">
        <v>137</v>
      </c>
      <c r="F94" s="193" t="s">
        <v>138</v>
      </c>
      <c r="G94" s="194" t="s">
        <v>139</v>
      </c>
      <c r="H94" s="195">
        <v>1.6539999999999999</v>
      </c>
      <c r="I94" s="196"/>
      <c r="J94" s="197">
        <f>ROUND(I94*H94,2)</f>
        <v>0</v>
      </c>
      <c r="K94" s="193" t="s">
        <v>140</v>
      </c>
      <c r="L94" s="59"/>
      <c r="M94" s="198" t="s">
        <v>21</v>
      </c>
      <c r="N94" s="199" t="s">
        <v>45</v>
      </c>
      <c r="O94" s="40"/>
      <c r="P94" s="200">
        <f>O94*H94</f>
        <v>0</v>
      </c>
      <c r="Q94" s="200">
        <v>1.07965</v>
      </c>
      <c r="R94" s="200">
        <f>Q94*H94</f>
        <v>1.7857410999999999</v>
      </c>
      <c r="S94" s="200">
        <v>0</v>
      </c>
      <c r="T94" s="201">
        <f>S94*H94</f>
        <v>0</v>
      </c>
      <c r="AR94" s="22" t="s">
        <v>141</v>
      </c>
      <c r="AT94" s="22" t="s">
        <v>136</v>
      </c>
      <c r="AU94" s="22" t="s">
        <v>84</v>
      </c>
      <c r="AY94" s="22" t="s">
        <v>133</v>
      </c>
      <c r="BE94" s="202">
        <f>IF(N94="základní",J94,0)</f>
        <v>0</v>
      </c>
      <c r="BF94" s="202">
        <f>IF(N94="snížená",J94,0)</f>
        <v>0</v>
      </c>
      <c r="BG94" s="202">
        <f>IF(N94="zákl. přenesená",J94,0)</f>
        <v>0</v>
      </c>
      <c r="BH94" s="202">
        <f>IF(N94="sníž. přenesená",J94,0)</f>
        <v>0</v>
      </c>
      <c r="BI94" s="202">
        <f>IF(N94="nulová",J94,0)</f>
        <v>0</v>
      </c>
      <c r="BJ94" s="22" t="s">
        <v>82</v>
      </c>
      <c r="BK94" s="202">
        <f>ROUND(I94*H94,2)</f>
        <v>0</v>
      </c>
      <c r="BL94" s="22" t="s">
        <v>141</v>
      </c>
      <c r="BM94" s="22" t="s">
        <v>142</v>
      </c>
    </row>
    <row r="95" spans="2:65" s="11" customFormat="1" ht="13.5">
      <c r="B95" s="203"/>
      <c r="C95" s="204"/>
      <c r="D95" s="205" t="s">
        <v>143</v>
      </c>
      <c r="E95" s="206" t="s">
        <v>21</v>
      </c>
      <c r="F95" s="207" t="s">
        <v>144</v>
      </c>
      <c r="G95" s="204"/>
      <c r="H95" s="208">
        <v>1.6539999999999999</v>
      </c>
      <c r="I95" s="209"/>
      <c r="J95" s="204"/>
      <c r="K95" s="204"/>
      <c r="L95" s="210"/>
      <c r="M95" s="211"/>
      <c r="N95" s="212"/>
      <c r="O95" s="212"/>
      <c r="P95" s="212"/>
      <c r="Q95" s="212"/>
      <c r="R95" s="212"/>
      <c r="S95" s="212"/>
      <c r="T95" s="213"/>
      <c r="AT95" s="214" t="s">
        <v>143</v>
      </c>
      <c r="AU95" s="214" t="s">
        <v>84</v>
      </c>
      <c r="AV95" s="11" t="s">
        <v>84</v>
      </c>
      <c r="AW95" s="11" t="s">
        <v>37</v>
      </c>
      <c r="AX95" s="11" t="s">
        <v>74</v>
      </c>
      <c r="AY95" s="214" t="s">
        <v>133</v>
      </c>
    </row>
    <row r="96" spans="2:65" s="1" customFormat="1" ht="31.5" customHeight="1">
      <c r="B96" s="39"/>
      <c r="C96" s="191" t="s">
        <v>84</v>
      </c>
      <c r="D96" s="191" t="s">
        <v>136</v>
      </c>
      <c r="E96" s="192" t="s">
        <v>145</v>
      </c>
      <c r="F96" s="193" t="s">
        <v>146</v>
      </c>
      <c r="G96" s="194" t="s">
        <v>139</v>
      </c>
      <c r="H96" s="195">
        <v>14.722</v>
      </c>
      <c r="I96" s="196"/>
      <c r="J96" s="197">
        <f>ROUND(I96*H96,2)</f>
        <v>0</v>
      </c>
      <c r="K96" s="193" t="s">
        <v>140</v>
      </c>
      <c r="L96" s="59"/>
      <c r="M96" s="198" t="s">
        <v>21</v>
      </c>
      <c r="N96" s="199" t="s">
        <v>45</v>
      </c>
      <c r="O96" s="40"/>
      <c r="P96" s="200">
        <f>O96*H96</f>
        <v>0</v>
      </c>
      <c r="Q96" s="200">
        <v>1.07965</v>
      </c>
      <c r="R96" s="200">
        <f>Q96*H96</f>
        <v>15.894607299999999</v>
      </c>
      <c r="S96" s="200">
        <v>0</v>
      </c>
      <c r="T96" s="201">
        <f>S96*H96</f>
        <v>0</v>
      </c>
      <c r="AR96" s="22" t="s">
        <v>141</v>
      </c>
      <c r="AT96" s="22" t="s">
        <v>136</v>
      </c>
      <c r="AU96" s="22" t="s">
        <v>84</v>
      </c>
      <c r="AY96" s="22" t="s">
        <v>133</v>
      </c>
      <c r="BE96" s="202">
        <f>IF(N96="základní",J96,0)</f>
        <v>0</v>
      </c>
      <c r="BF96" s="202">
        <f>IF(N96="snížená",J96,0)</f>
        <v>0</v>
      </c>
      <c r="BG96" s="202">
        <f>IF(N96="zákl. přenesená",J96,0)</f>
        <v>0</v>
      </c>
      <c r="BH96" s="202">
        <f>IF(N96="sníž. přenesená",J96,0)</f>
        <v>0</v>
      </c>
      <c r="BI96" s="202">
        <f>IF(N96="nulová",J96,0)</f>
        <v>0</v>
      </c>
      <c r="BJ96" s="22" t="s">
        <v>82</v>
      </c>
      <c r="BK96" s="202">
        <f>ROUND(I96*H96,2)</f>
        <v>0</v>
      </c>
      <c r="BL96" s="22" t="s">
        <v>141</v>
      </c>
      <c r="BM96" s="22" t="s">
        <v>147</v>
      </c>
    </row>
    <row r="97" spans="2:65" s="11" customFormat="1" ht="13.5">
      <c r="B97" s="203"/>
      <c r="C97" s="204"/>
      <c r="D97" s="215" t="s">
        <v>143</v>
      </c>
      <c r="E97" s="216" t="s">
        <v>21</v>
      </c>
      <c r="F97" s="217" t="s">
        <v>148</v>
      </c>
      <c r="G97" s="204"/>
      <c r="H97" s="218">
        <v>10.125</v>
      </c>
      <c r="I97" s="209"/>
      <c r="J97" s="204"/>
      <c r="K97" s="204"/>
      <c r="L97" s="210"/>
      <c r="M97" s="211"/>
      <c r="N97" s="212"/>
      <c r="O97" s="212"/>
      <c r="P97" s="212"/>
      <c r="Q97" s="212"/>
      <c r="R97" s="212"/>
      <c r="S97" s="212"/>
      <c r="T97" s="213"/>
      <c r="AT97" s="214" t="s">
        <v>143</v>
      </c>
      <c r="AU97" s="214" t="s">
        <v>84</v>
      </c>
      <c r="AV97" s="11" t="s">
        <v>84</v>
      </c>
      <c r="AW97" s="11" t="s">
        <v>37</v>
      </c>
      <c r="AX97" s="11" t="s">
        <v>74</v>
      </c>
      <c r="AY97" s="214" t="s">
        <v>133</v>
      </c>
    </row>
    <row r="98" spans="2:65" s="11" customFormat="1" ht="13.5">
      <c r="B98" s="203"/>
      <c r="C98" s="204"/>
      <c r="D98" s="215" t="s">
        <v>143</v>
      </c>
      <c r="E98" s="216" t="s">
        <v>21</v>
      </c>
      <c r="F98" s="217" t="s">
        <v>149</v>
      </c>
      <c r="G98" s="204"/>
      <c r="H98" s="218">
        <v>1.175</v>
      </c>
      <c r="I98" s="209"/>
      <c r="J98" s="204"/>
      <c r="K98" s="204"/>
      <c r="L98" s="210"/>
      <c r="M98" s="211"/>
      <c r="N98" s="212"/>
      <c r="O98" s="212"/>
      <c r="P98" s="212"/>
      <c r="Q98" s="212"/>
      <c r="R98" s="212"/>
      <c r="S98" s="212"/>
      <c r="T98" s="213"/>
      <c r="AT98" s="214" t="s">
        <v>143</v>
      </c>
      <c r="AU98" s="214" t="s">
        <v>84</v>
      </c>
      <c r="AV98" s="11" t="s">
        <v>84</v>
      </c>
      <c r="AW98" s="11" t="s">
        <v>37</v>
      </c>
      <c r="AX98" s="11" t="s">
        <v>74</v>
      </c>
      <c r="AY98" s="214" t="s">
        <v>133</v>
      </c>
    </row>
    <row r="99" spans="2:65" s="11" customFormat="1" ht="13.5">
      <c r="B99" s="203"/>
      <c r="C99" s="204"/>
      <c r="D99" s="205" t="s">
        <v>143</v>
      </c>
      <c r="E99" s="206" t="s">
        <v>21</v>
      </c>
      <c r="F99" s="207" t="s">
        <v>150</v>
      </c>
      <c r="G99" s="204"/>
      <c r="H99" s="208">
        <v>3.4220000000000002</v>
      </c>
      <c r="I99" s="209"/>
      <c r="J99" s="204"/>
      <c r="K99" s="204"/>
      <c r="L99" s="210"/>
      <c r="M99" s="211"/>
      <c r="N99" s="212"/>
      <c r="O99" s="212"/>
      <c r="P99" s="212"/>
      <c r="Q99" s="212"/>
      <c r="R99" s="212"/>
      <c r="S99" s="212"/>
      <c r="T99" s="213"/>
      <c r="AT99" s="214" t="s">
        <v>143</v>
      </c>
      <c r="AU99" s="214" t="s">
        <v>84</v>
      </c>
      <c r="AV99" s="11" t="s">
        <v>84</v>
      </c>
      <c r="AW99" s="11" t="s">
        <v>37</v>
      </c>
      <c r="AX99" s="11" t="s">
        <v>74</v>
      </c>
      <c r="AY99" s="214" t="s">
        <v>133</v>
      </c>
    </row>
    <row r="100" spans="2:65" s="1" customFormat="1" ht="31.5" customHeight="1">
      <c r="B100" s="39"/>
      <c r="C100" s="191" t="s">
        <v>134</v>
      </c>
      <c r="D100" s="191" t="s">
        <v>136</v>
      </c>
      <c r="E100" s="192" t="s">
        <v>151</v>
      </c>
      <c r="F100" s="193" t="s">
        <v>152</v>
      </c>
      <c r="G100" s="194" t="s">
        <v>139</v>
      </c>
      <c r="H100" s="195">
        <v>3.6360000000000001</v>
      </c>
      <c r="I100" s="196"/>
      <c r="J100" s="197">
        <f>ROUND(I100*H100,2)</f>
        <v>0</v>
      </c>
      <c r="K100" s="193" t="s">
        <v>140</v>
      </c>
      <c r="L100" s="59"/>
      <c r="M100" s="198" t="s">
        <v>21</v>
      </c>
      <c r="N100" s="199" t="s">
        <v>45</v>
      </c>
      <c r="O100" s="40"/>
      <c r="P100" s="200">
        <f>O100*H100</f>
        <v>0</v>
      </c>
      <c r="Q100" s="200">
        <v>0.70067999999999997</v>
      </c>
      <c r="R100" s="200">
        <f>Q100*H100</f>
        <v>2.5476724800000001</v>
      </c>
      <c r="S100" s="200">
        <v>0</v>
      </c>
      <c r="T100" s="201">
        <f>S100*H100</f>
        <v>0</v>
      </c>
      <c r="AR100" s="22" t="s">
        <v>141</v>
      </c>
      <c r="AT100" s="22" t="s">
        <v>136</v>
      </c>
      <c r="AU100" s="22" t="s">
        <v>84</v>
      </c>
      <c r="AY100" s="22" t="s">
        <v>133</v>
      </c>
      <c r="BE100" s="202">
        <f>IF(N100="základní",J100,0)</f>
        <v>0</v>
      </c>
      <c r="BF100" s="202">
        <f>IF(N100="snížená",J100,0)</f>
        <v>0</v>
      </c>
      <c r="BG100" s="202">
        <f>IF(N100="zákl. přenesená",J100,0)</f>
        <v>0</v>
      </c>
      <c r="BH100" s="202">
        <f>IF(N100="sníž. přenesená",J100,0)</f>
        <v>0</v>
      </c>
      <c r="BI100" s="202">
        <f>IF(N100="nulová",J100,0)</f>
        <v>0</v>
      </c>
      <c r="BJ100" s="22" t="s">
        <v>82</v>
      </c>
      <c r="BK100" s="202">
        <f>ROUND(I100*H100,2)</f>
        <v>0</v>
      </c>
      <c r="BL100" s="22" t="s">
        <v>141</v>
      </c>
      <c r="BM100" s="22" t="s">
        <v>153</v>
      </c>
    </row>
    <row r="101" spans="2:65" s="12" customFormat="1" ht="13.5">
      <c r="B101" s="219"/>
      <c r="C101" s="220"/>
      <c r="D101" s="215" t="s">
        <v>143</v>
      </c>
      <c r="E101" s="221" t="s">
        <v>21</v>
      </c>
      <c r="F101" s="222" t="s">
        <v>154</v>
      </c>
      <c r="G101" s="220"/>
      <c r="H101" s="223" t="s">
        <v>21</v>
      </c>
      <c r="I101" s="224"/>
      <c r="J101" s="220"/>
      <c r="K101" s="220"/>
      <c r="L101" s="225"/>
      <c r="M101" s="226"/>
      <c r="N101" s="227"/>
      <c r="O101" s="227"/>
      <c r="P101" s="227"/>
      <c r="Q101" s="227"/>
      <c r="R101" s="227"/>
      <c r="S101" s="227"/>
      <c r="T101" s="228"/>
      <c r="AT101" s="229" t="s">
        <v>143</v>
      </c>
      <c r="AU101" s="229" t="s">
        <v>84</v>
      </c>
      <c r="AV101" s="12" t="s">
        <v>82</v>
      </c>
      <c r="AW101" s="12" t="s">
        <v>37</v>
      </c>
      <c r="AX101" s="12" t="s">
        <v>74</v>
      </c>
      <c r="AY101" s="229" t="s">
        <v>133</v>
      </c>
    </row>
    <row r="102" spans="2:65" s="11" customFormat="1" ht="13.5">
      <c r="B102" s="203"/>
      <c r="C102" s="204"/>
      <c r="D102" s="205" t="s">
        <v>143</v>
      </c>
      <c r="E102" s="206" t="s">
        <v>21</v>
      </c>
      <c r="F102" s="207" t="s">
        <v>155</v>
      </c>
      <c r="G102" s="204"/>
      <c r="H102" s="208">
        <v>3.6360000000000001</v>
      </c>
      <c r="I102" s="209"/>
      <c r="J102" s="204"/>
      <c r="K102" s="204"/>
      <c r="L102" s="210"/>
      <c r="M102" s="211"/>
      <c r="N102" s="212"/>
      <c r="O102" s="212"/>
      <c r="P102" s="212"/>
      <c r="Q102" s="212"/>
      <c r="R102" s="212"/>
      <c r="S102" s="212"/>
      <c r="T102" s="213"/>
      <c r="AT102" s="214" t="s">
        <v>143</v>
      </c>
      <c r="AU102" s="214" t="s">
        <v>84</v>
      </c>
      <c r="AV102" s="11" t="s">
        <v>84</v>
      </c>
      <c r="AW102" s="11" t="s">
        <v>37</v>
      </c>
      <c r="AX102" s="11" t="s">
        <v>74</v>
      </c>
      <c r="AY102" s="214" t="s">
        <v>133</v>
      </c>
    </row>
    <row r="103" spans="2:65" s="1" customFormat="1" ht="31.5" customHeight="1">
      <c r="B103" s="39"/>
      <c r="C103" s="191" t="s">
        <v>141</v>
      </c>
      <c r="D103" s="191" t="s">
        <v>136</v>
      </c>
      <c r="E103" s="192" t="s">
        <v>156</v>
      </c>
      <c r="F103" s="193" t="s">
        <v>157</v>
      </c>
      <c r="G103" s="194" t="s">
        <v>158</v>
      </c>
      <c r="H103" s="195">
        <v>2</v>
      </c>
      <c r="I103" s="196"/>
      <c r="J103" s="197">
        <f>ROUND(I103*H103,2)</f>
        <v>0</v>
      </c>
      <c r="K103" s="193" t="s">
        <v>140</v>
      </c>
      <c r="L103" s="59"/>
      <c r="M103" s="198" t="s">
        <v>21</v>
      </c>
      <c r="N103" s="199" t="s">
        <v>45</v>
      </c>
      <c r="O103" s="40"/>
      <c r="P103" s="200">
        <f>O103*H103</f>
        <v>0</v>
      </c>
      <c r="Q103" s="200">
        <v>0.12084</v>
      </c>
      <c r="R103" s="200">
        <f>Q103*H103</f>
        <v>0.24168000000000001</v>
      </c>
      <c r="S103" s="200">
        <v>0</v>
      </c>
      <c r="T103" s="201">
        <f>S103*H103</f>
        <v>0</v>
      </c>
      <c r="AR103" s="22" t="s">
        <v>141</v>
      </c>
      <c r="AT103" s="22" t="s">
        <v>136</v>
      </c>
      <c r="AU103" s="22" t="s">
        <v>84</v>
      </c>
      <c r="AY103" s="22" t="s">
        <v>133</v>
      </c>
      <c r="BE103" s="202">
        <f>IF(N103="základní",J103,0)</f>
        <v>0</v>
      </c>
      <c r="BF103" s="202">
        <f>IF(N103="snížená",J103,0)</f>
        <v>0</v>
      </c>
      <c r="BG103" s="202">
        <f>IF(N103="zákl. přenesená",J103,0)</f>
        <v>0</v>
      </c>
      <c r="BH103" s="202">
        <f>IF(N103="sníž. přenesená",J103,0)</f>
        <v>0</v>
      </c>
      <c r="BI103" s="202">
        <f>IF(N103="nulová",J103,0)</f>
        <v>0</v>
      </c>
      <c r="BJ103" s="22" t="s">
        <v>82</v>
      </c>
      <c r="BK103" s="202">
        <f>ROUND(I103*H103,2)</f>
        <v>0</v>
      </c>
      <c r="BL103" s="22" t="s">
        <v>141</v>
      </c>
      <c r="BM103" s="22" t="s">
        <v>159</v>
      </c>
    </row>
    <row r="104" spans="2:65" s="1" customFormat="1" ht="22.5" customHeight="1">
      <c r="B104" s="39"/>
      <c r="C104" s="191" t="s">
        <v>160</v>
      </c>
      <c r="D104" s="191" t="s">
        <v>136</v>
      </c>
      <c r="E104" s="192" t="s">
        <v>161</v>
      </c>
      <c r="F104" s="193" t="s">
        <v>162</v>
      </c>
      <c r="G104" s="194" t="s">
        <v>139</v>
      </c>
      <c r="H104" s="195">
        <v>0.151</v>
      </c>
      <c r="I104" s="196"/>
      <c r="J104" s="197">
        <f>ROUND(I104*H104,2)</f>
        <v>0</v>
      </c>
      <c r="K104" s="193" t="s">
        <v>140</v>
      </c>
      <c r="L104" s="59"/>
      <c r="M104" s="198" t="s">
        <v>21</v>
      </c>
      <c r="N104" s="199" t="s">
        <v>45</v>
      </c>
      <c r="O104" s="40"/>
      <c r="P104" s="200">
        <f>O104*H104</f>
        <v>0</v>
      </c>
      <c r="Q104" s="200">
        <v>1.94302</v>
      </c>
      <c r="R104" s="200">
        <f>Q104*H104</f>
        <v>0.29339601999999998</v>
      </c>
      <c r="S104" s="200">
        <v>0</v>
      </c>
      <c r="T104" s="201">
        <f>S104*H104</f>
        <v>0</v>
      </c>
      <c r="AR104" s="22" t="s">
        <v>141</v>
      </c>
      <c r="AT104" s="22" t="s">
        <v>136</v>
      </c>
      <c r="AU104" s="22" t="s">
        <v>84</v>
      </c>
      <c r="AY104" s="22" t="s">
        <v>133</v>
      </c>
      <c r="BE104" s="202">
        <f>IF(N104="základní",J104,0)</f>
        <v>0</v>
      </c>
      <c r="BF104" s="202">
        <f>IF(N104="snížená",J104,0)</f>
        <v>0</v>
      </c>
      <c r="BG104" s="202">
        <f>IF(N104="zákl. přenesená",J104,0)</f>
        <v>0</v>
      </c>
      <c r="BH104" s="202">
        <f>IF(N104="sníž. přenesená",J104,0)</f>
        <v>0</v>
      </c>
      <c r="BI104" s="202">
        <f>IF(N104="nulová",J104,0)</f>
        <v>0</v>
      </c>
      <c r="BJ104" s="22" t="s">
        <v>82</v>
      </c>
      <c r="BK104" s="202">
        <f>ROUND(I104*H104,2)</f>
        <v>0</v>
      </c>
      <c r="BL104" s="22" t="s">
        <v>141</v>
      </c>
      <c r="BM104" s="22" t="s">
        <v>163</v>
      </c>
    </row>
    <row r="105" spans="2:65" s="11" customFormat="1" ht="13.5">
      <c r="B105" s="203"/>
      <c r="C105" s="204"/>
      <c r="D105" s="205" t="s">
        <v>143</v>
      </c>
      <c r="E105" s="206" t="s">
        <v>21</v>
      </c>
      <c r="F105" s="207" t="s">
        <v>164</v>
      </c>
      <c r="G105" s="204"/>
      <c r="H105" s="208">
        <v>0.151</v>
      </c>
      <c r="I105" s="209"/>
      <c r="J105" s="204"/>
      <c r="K105" s="204"/>
      <c r="L105" s="210"/>
      <c r="M105" s="211"/>
      <c r="N105" s="212"/>
      <c r="O105" s="212"/>
      <c r="P105" s="212"/>
      <c r="Q105" s="212"/>
      <c r="R105" s="212"/>
      <c r="S105" s="212"/>
      <c r="T105" s="213"/>
      <c r="AT105" s="214" t="s">
        <v>143</v>
      </c>
      <c r="AU105" s="214" t="s">
        <v>84</v>
      </c>
      <c r="AV105" s="11" t="s">
        <v>84</v>
      </c>
      <c r="AW105" s="11" t="s">
        <v>37</v>
      </c>
      <c r="AX105" s="11" t="s">
        <v>74</v>
      </c>
      <c r="AY105" s="214" t="s">
        <v>133</v>
      </c>
    </row>
    <row r="106" spans="2:65" s="1" customFormat="1" ht="31.5" customHeight="1">
      <c r="B106" s="39"/>
      <c r="C106" s="191" t="s">
        <v>165</v>
      </c>
      <c r="D106" s="191" t="s">
        <v>136</v>
      </c>
      <c r="E106" s="192" t="s">
        <v>166</v>
      </c>
      <c r="F106" s="193" t="s">
        <v>167</v>
      </c>
      <c r="G106" s="194" t="s">
        <v>168</v>
      </c>
      <c r="H106" s="195">
        <v>0.13300000000000001</v>
      </c>
      <c r="I106" s="196"/>
      <c r="J106" s="197">
        <f>ROUND(I106*H106,2)</f>
        <v>0</v>
      </c>
      <c r="K106" s="193" t="s">
        <v>140</v>
      </c>
      <c r="L106" s="59"/>
      <c r="M106" s="198" t="s">
        <v>21</v>
      </c>
      <c r="N106" s="199" t="s">
        <v>45</v>
      </c>
      <c r="O106" s="40"/>
      <c r="P106" s="200">
        <f>O106*H106</f>
        <v>0</v>
      </c>
      <c r="Q106" s="200">
        <v>1.0900000000000001</v>
      </c>
      <c r="R106" s="200">
        <f>Q106*H106</f>
        <v>0.14497000000000002</v>
      </c>
      <c r="S106" s="200">
        <v>0</v>
      </c>
      <c r="T106" s="201">
        <f>S106*H106</f>
        <v>0</v>
      </c>
      <c r="AR106" s="22" t="s">
        <v>141</v>
      </c>
      <c r="AT106" s="22" t="s">
        <v>136</v>
      </c>
      <c r="AU106" s="22" t="s">
        <v>84</v>
      </c>
      <c r="AY106" s="22" t="s">
        <v>133</v>
      </c>
      <c r="BE106" s="202">
        <f>IF(N106="základní",J106,0)</f>
        <v>0</v>
      </c>
      <c r="BF106" s="202">
        <f>IF(N106="snížená",J106,0)</f>
        <v>0</v>
      </c>
      <c r="BG106" s="202">
        <f>IF(N106="zákl. přenesená",J106,0)</f>
        <v>0</v>
      </c>
      <c r="BH106" s="202">
        <f>IF(N106="sníž. přenesená",J106,0)</f>
        <v>0</v>
      </c>
      <c r="BI106" s="202">
        <f>IF(N106="nulová",J106,0)</f>
        <v>0</v>
      </c>
      <c r="BJ106" s="22" t="s">
        <v>82</v>
      </c>
      <c r="BK106" s="202">
        <f>ROUND(I106*H106,2)</f>
        <v>0</v>
      </c>
      <c r="BL106" s="22" t="s">
        <v>141</v>
      </c>
      <c r="BM106" s="22" t="s">
        <v>169</v>
      </c>
    </row>
    <row r="107" spans="2:65" s="11" customFormat="1" ht="13.5">
      <c r="B107" s="203"/>
      <c r="C107" s="204"/>
      <c r="D107" s="205" t="s">
        <v>143</v>
      </c>
      <c r="E107" s="206" t="s">
        <v>21</v>
      </c>
      <c r="F107" s="207" t="s">
        <v>170</v>
      </c>
      <c r="G107" s="204"/>
      <c r="H107" s="208">
        <v>0.13300000000000001</v>
      </c>
      <c r="I107" s="209"/>
      <c r="J107" s="204"/>
      <c r="K107" s="204"/>
      <c r="L107" s="210"/>
      <c r="M107" s="211"/>
      <c r="N107" s="212"/>
      <c r="O107" s="212"/>
      <c r="P107" s="212"/>
      <c r="Q107" s="212"/>
      <c r="R107" s="212"/>
      <c r="S107" s="212"/>
      <c r="T107" s="213"/>
      <c r="AT107" s="214" t="s">
        <v>143</v>
      </c>
      <c r="AU107" s="214" t="s">
        <v>84</v>
      </c>
      <c r="AV107" s="11" t="s">
        <v>84</v>
      </c>
      <c r="AW107" s="11" t="s">
        <v>37</v>
      </c>
      <c r="AX107" s="11" t="s">
        <v>74</v>
      </c>
      <c r="AY107" s="214" t="s">
        <v>133</v>
      </c>
    </row>
    <row r="108" spans="2:65" s="1" customFormat="1" ht="31.5" customHeight="1">
      <c r="B108" s="39"/>
      <c r="C108" s="191" t="s">
        <v>171</v>
      </c>
      <c r="D108" s="191" t="s">
        <v>136</v>
      </c>
      <c r="E108" s="192" t="s">
        <v>172</v>
      </c>
      <c r="F108" s="193" t="s">
        <v>173</v>
      </c>
      <c r="G108" s="194" t="s">
        <v>174</v>
      </c>
      <c r="H108" s="195">
        <v>1.204</v>
      </c>
      <c r="I108" s="196"/>
      <c r="J108" s="197">
        <f>ROUND(I108*H108,2)</f>
        <v>0</v>
      </c>
      <c r="K108" s="193" t="s">
        <v>140</v>
      </c>
      <c r="L108" s="59"/>
      <c r="M108" s="198" t="s">
        <v>21</v>
      </c>
      <c r="N108" s="199" t="s">
        <v>45</v>
      </c>
      <c r="O108" s="40"/>
      <c r="P108" s="200">
        <f>O108*H108</f>
        <v>0</v>
      </c>
      <c r="Q108" s="200">
        <v>0.17818400000000001</v>
      </c>
      <c r="R108" s="200">
        <f>Q108*H108</f>
        <v>0.214533536</v>
      </c>
      <c r="S108" s="200">
        <v>0</v>
      </c>
      <c r="T108" s="201">
        <f>S108*H108</f>
        <v>0</v>
      </c>
      <c r="AR108" s="22" t="s">
        <v>141</v>
      </c>
      <c r="AT108" s="22" t="s">
        <v>136</v>
      </c>
      <c r="AU108" s="22" t="s">
        <v>84</v>
      </c>
      <c r="AY108" s="22" t="s">
        <v>133</v>
      </c>
      <c r="BE108" s="202">
        <f>IF(N108="základní",J108,0)</f>
        <v>0</v>
      </c>
      <c r="BF108" s="202">
        <f>IF(N108="snížená",J108,0)</f>
        <v>0</v>
      </c>
      <c r="BG108" s="202">
        <f>IF(N108="zákl. přenesená",J108,0)</f>
        <v>0</v>
      </c>
      <c r="BH108" s="202">
        <f>IF(N108="sníž. přenesená",J108,0)</f>
        <v>0</v>
      </c>
      <c r="BI108" s="202">
        <f>IF(N108="nulová",J108,0)</f>
        <v>0</v>
      </c>
      <c r="BJ108" s="22" t="s">
        <v>82</v>
      </c>
      <c r="BK108" s="202">
        <f>ROUND(I108*H108,2)</f>
        <v>0</v>
      </c>
      <c r="BL108" s="22" t="s">
        <v>141</v>
      </c>
      <c r="BM108" s="22" t="s">
        <v>175</v>
      </c>
    </row>
    <row r="109" spans="2:65" s="11" customFormat="1" ht="13.5">
      <c r="B109" s="203"/>
      <c r="C109" s="204"/>
      <c r="D109" s="205" t="s">
        <v>143</v>
      </c>
      <c r="E109" s="206" t="s">
        <v>21</v>
      </c>
      <c r="F109" s="207" t="s">
        <v>176</v>
      </c>
      <c r="G109" s="204"/>
      <c r="H109" s="208">
        <v>1.204</v>
      </c>
      <c r="I109" s="209"/>
      <c r="J109" s="204"/>
      <c r="K109" s="204"/>
      <c r="L109" s="210"/>
      <c r="M109" s="211"/>
      <c r="N109" s="212"/>
      <c r="O109" s="212"/>
      <c r="P109" s="212"/>
      <c r="Q109" s="212"/>
      <c r="R109" s="212"/>
      <c r="S109" s="212"/>
      <c r="T109" s="213"/>
      <c r="AT109" s="214" t="s">
        <v>143</v>
      </c>
      <c r="AU109" s="214" t="s">
        <v>84</v>
      </c>
      <c r="AV109" s="11" t="s">
        <v>84</v>
      </c>
      <c r="AW109" s="11" t="s">
        <v>37</v>
      </c>
      <c r="AX109" s="11" t="s">
        <v>74</v>
      </c>
      <c r="AY109" s="214" t="s">
        <v>133</v>
      </c>
    </row>
    <row r="110" spans="2:65" s="1" customFormat="1" ht="31.5" customHeight="1">
      <c r="B110" s="39"/>
      <c r="C110" s="191" t="s">
        <v>177</v>
      </c>
      <c r="D110" s="191" t="s">
        <v>136</v>
      </c>
      <c r="E110" s="192" t="s">
        <v>178</v>
      </c>
      <c r="F110" s="193" t="s">
        <v>179</v>
      </c>
      <c r="G110" s="194" t="s">
        <v>174</v>
      </c>
      <c r="H110" s="195">
        <v>1.665</v>
      </c>
      <c r="I110" s="196"/>
      <c r="J110" s="197">
        <f>ROUND(I110*H110,2)</f>
        <v>0</v>
      </c>
      <c r="K110" s="193" t="s">
        <v>140</v>
      </c>
      <c r="L110" s="59"/>
      <c r="M110" s="198" t="s">
        <v>21</v>
      </c>
      <c r="N110" s="199" t="s">
        <v>45</v>
      </c>
      <c r="O110" s="40"/>
      <c r="P110" s="200">
        <f>O110*H110</f>
        <v>0</v>
      </c>
      <c r="Q110" s="200">
        <v>0.26723000000000002</v>
      </c>
      <c r="R110" s="200">
        <f>Q110*H110</f>
        <v>0.44493795000000003</v>
      </c>
      <c r="S110" s="200">
        <v>0</v>
      </c>
      <c r="T110" s="201">
        <f>S110*H110</f>
        <v>0</v>
      </c>
      <c r="AR110" s="22" t="s">
        <v>141</v>
      </c>
      <c r="AT110" s="22" t="s">
        <v>136</v>
      </c>
      <c r="AU110" s="22" t="s">
        <v>84</v>
      </c>
      <c r="AY110" s="22" t="s">
        <v>133</v>
      </c>
      <c r="BE110" s="202">
        <f>IF(N110="základní",J110,0)</f>
        <v>0</v>
      </c>
      <c r="BF110" s="202">
        <f>IF(N110="snížená",J110,0)</f>
        <v>0</v>
      </c>
      <c r="BG110" s="202">
        <f>IF(N110="zákl. přenesená",J110,0)</f>
        <v>0</v>
      </c>
      <c r="BH110" s="202">
        <f>IF(N110="sníž. přenesená",J110,0)</f>
        <v>0</v>
      </c>
      <c r="BI110" s="202">
        <f>IF(N110="nulová",J110,0)</f>
        <v>0</v>
      </c>
      <c r="BJ110" s="22" t="s">
        <v>82</v>
      </c>
      <c r="BK110" s="202">
        <f>ROUND(I110*H110,2)</f>
        <v>0</v>
      </c>
      <c r="BL110" s="22" t="s">
        <v>141</v>
      </c>
      <c r="BM110" s="22" t="s">
        <v>180</v>
      </c>
    </row>
    <row r="111" spans="2:65" s="11" customFormat="1" ht="13.5">
      <c r="B111" s="203"/>
      <c r="C111" s="204"/>
      <c r="D111" s="205" t="s">
        <v>143</v>
      </c>
      <c r="E111" s="206" t="s">
        <v>21</v>
      </c>
      <c r="F111" s="207" t="s">
        <v>181</v>
      </c>
      <c r="G111" s="204"/>
      <c r="H111" s="208">
        <v>1.665</v>
      </c>
      <c r="I111" s="209"/>
      <c r="J111" s="204"/>
      <c r="K111" s="204"/>
      <c r="L111" s="210"/>
      <c r="M111" s="211"/>
      <c r="N111" s="212"/>
      <c r="O111" s="212"/>
      <c r="P111" s="212"/>
      <c r="Q111" s="212"/>
      <c r="R111" s="212"/>
      <c r="S111" s="212"/>
      <c r="T111" s="213"/>
      <c r="AT111" s="214" t="s">
        <v>143</v>
      </c>
      <c r="AU111" s="214" t="s">
        <v>84</v>
      </c>
      <c r="AV111" s="11" t="s">
        <v>84</v>
      </c>
      <c r="AW111" s="11" t="s">
        <v>37</v>
      </c>
      <c r="AX111" s="11" t="s">
        <v>74</v>
      </c>
      <c r="AY111" s="214" t="s">
        <v>133</v>
      </c>
    </row>
    <row r="112" spans="2:65" s="1" customFormat="1" ht="31.5" customHeight="1">
      <c r="B112" s="39"/>
      <c r="C112" s="191" t="s">
        <v>182</v>
      </c>
      <c r="D112" s="191" t="s">
        <v>136</v>
      </c>
      <c r="E112" s="192" t="s">
        <v>183</v>
      </c>
      <c r="F112" s="193" t="s">
        <v>184</v>
      </c>
      <c r="G112" s="194" t="s">
        <v>174</v>
      </c>
      <c r="H112" s="195">
        <v>4.3</v>
      </c>
      <c r="I112" s="196"/>
      <c r="J112" s="197">
        <f>ROUND(I112*H112,2)</f>
        <v>0</v>
      </c>
      <c r="K112" s="193" t="s">
        <v>140</v>
      </c>
      <c r="L112" s="59"/>
      <c r="M112" s="198" t="s">
        <v>21</v>
      </c>
      <c r="N112" s="199" t="s">
        <v>45</v>
      </c>
      <c r="O112" s="40"/>
      <c r="P112" s="200">
        <f>O112*H112</f>
        <v>0</v>
      </c>
      <c r="Q112" s="200">
        <v>1.06E-3</v>
      </c>
      <c r="R112" s="200">
        <f>Q112*H112</f>
        <v>4.5579999999999996E-3</v>
      </c>
      <c r="S112" s="200">
        <v>0</v>
      </c>
      <c r="T112" s="201">
        <f>S112*H112</f>
        <v>0</v>
      </c>
      <c r="AR112" s="22" t="s">
        <v>141</v>
      </c>
      <c r="AT112" s="22" t="s">
        <v>136</v>
      </c>
      <c r="AU112" s="22" t="s">
        <v>84</v>
      </c>
      <c r="AY112" s="22" t="s">
        <v>133</v>
      </c>
      <c r="BE112" s="202">
        <f>IF(N112="základní",J112,0)</f>
        <v>0</v>
      </c>
      <c r="BF112" s="202">
        <f>IF(N112="snížená",J112,0)</f>
        <v>0</v>
      </c>
      <c r="BG112" s="202">
        <f>IF(N112="zákl. přenesená",J112,0)</f>
        <v>0</v>
      </c>
      <c r="BH112" s="202">
        <f>IF(N112="sníž. přenesená",J112,0)</f>
        <v>0</v>
      </c>
      <c r="BI112" s="202">
        <f>IF(N112="nulová",J112,0)</f>
        <v>0</v>
      </c>
      <c r="BJ112" s="22" t="s">
        <v>82</v>
      </c>
      <c r="BK112" s="202">
        <f>ROUND(I112*H112,2)</f>
        <v>0</v>
      </c>
      <c r="BL112" s="22" t="s">
        <v>141</v>
      </c>
      <c r="BM112" s="22" t="s">
        <v>185</v>
      </c>
    </row>
    <row r="113" spans="2:65" s="11" customFormat="1" ht="13.5">
      <c r="B113" s="203"/>
      <c r="C113" s="204"/>
      <c r="D113" s="205" t="s">
        <v>143</v>
      </c>
      <c r="E113" s="206" t="s">
        <v>21</v>
      </c>
      <c r="F113" s="207" t="s">
        <v>186</v>
      </c>
      <c r="G113" s="204"/>
      <c r="H113" s="208">
        <v>4.3</v>
      </c>
      <c r="I113" s="209"/>
      <c r="J113" s="204"/>
      <c r="K113" s="204"/>
      <c r="L113" s="210"/>
      <c r="M113" s="211"/>
      <c r="N113" s="212"/>
      <c r="O113" s="212"/>
      <c r="P113" s="212"/>
      <c r="Q113" s="212"/>
      <c r="R113" s="212"/>
      <c r="S113" s="212"/>
      <c r="T113" s="213"/>
      <c r="AT113" s="214" t="s">
        <v>143</v>
      </c>
      <c r="AU113" s="214" t="s">
        <v>84</v>
      </c>
      <c r="AV113" s="11" t="s">
        <v>84</v>
      </c>
      <c r="AW113" s="11" t="s">
        <v>37</v>
      </c>
      <c r="AX113" s="11" t="s">
        <v>74</v>
      </c>
      <c r="AY113" s="214" t="s">
        <v>133</v>
      </c>
    </row>
    <row r="114" spans="2:65" s="1" customFormat="1" ht="22.5" customHeight="1">
      <c r="B114" s="39"/>
      <c r="C114" s="191" t="s">
        <v>187</v>
      </c>
      <c r="D114" s="191" t="s">
        <v>136</v>
      </c>
      <c r="E114" s="192" t="s">
        <v>188</v>
      </c>
      <c r="F114" s="193" t="s">
        <v>189</v>
      </c>
      <c r="G114" s="194" t="s">
        <v>190</v>
      </c>
      <c r="H114" s="195">
        <v>1</v>
      </c>
      <c r="I114" s="196"/>
      <c r="J114" s="197">
        <f>ROUND(I114*H114,2)</f>
        <v>0</v>
      </c>
      <c r="K114" s="193" t="s">
        <v>21</v>
      </c>
      <c r="L114" s="59"/>
      <c r="M114" s="198" t="s">
        <v>21</v>
      </c>
      <c r="N114" s="199" t="s">
        <v>45</v>
      </c>
      <c r="O114" s="40"/>
      <c r="P114" s="200">
        <f>O114*H114</f>
        <v>0</v>
      </c>
      <c r="Q114" s="200">
        <v>0</v>
      </c>
      <c r="R114" s="200">
        <f>Q114*H114</f>
        <v>0</v>
      </c>
      <c r="S114" s="200">
        <v>0</v>
      </c>
      <c r="T114" s="201">
        <f>S114*H114</f>
        <v>0</v>
      </c>
      <c r="AR114" s="22" t="s">
        <v>141</v>
      </c>
      <c r="AT114" s="22" t="s">
        <v>136</v>
      </c>
      <c r="AU114" s="22" t="s">
        <v>84</v>
      </c>
      <c r="AY114" s="22" t="s">
        <v>133</v>
      </c>
      <c r="BE114" s="202">
        <f>IF(N114="základní",J114,0)</f>
        <v>0</v>
      </c>
      <c r="BF114" s="202">
        <f>IF(N114="snížená",J114,0)</f>
        <v>0</v>
      </c>
      <c r="BG114" s="202">
        <f>IF(N114="zákl. přenesená",J114,0)</f>
        <v>0</v>
      </c>
      <c r="BH114" s="202">
        <f>IF(N114="sníž. přenesená",J114,0)</f>
        <v>0</v>
      </c>
      <c r="BI114" s="202">
        <f>IF(N114="nulová",J114,0)</f>
        <v>0</v>
      </c>
      <c r="BJ114" s="22" t="s">
        <v>82</v>
      </c>
      <c r="BK114" s="202">
        <f>ROUND(I114*H114,2)</f>
        <v>0</v>
      </c>
      <c r="BL114" s="22" t="s">
        <v>141</v>
      </c>
      <c r="BM114" s="22" t="s">
        <v>191</v>
      </c>
    </row>
    <row r="115" spans="2:65" s="10" customFormat="1" ht="29.85" customHeight="1">
      <c r="B115" s="174"/>
      <c r="C115" s="175"/>
      <c r="D115" s="188" t="s">
        <v>73</v>
      </c>
      <c r="E115" s="189" t="s">
        <v>192</v>
      </c>
      <c r="F115" s="189" t="s">
        <v>193</v>
      </c>
      <c r="G115" s="175"/>
      <c r="H115" s="175"/>
      <c r="I115" s="178"/>
      <c r="J115" s="190">
        <f>BK115</f>
        <v>0</v>
      </c>
      <c r="K115" s="175"/>
      <c r="L115" s="180"/>
      <c r="M115" s="181"/>
      <c r="N115" s="182"/>
      <c r="O115" s="182"/>
      <c r="P115" s="183">
        <f>SUM(P116:P143)</f>
        <v>0</v>
      </c>
      <c r="Q115" s="182"/>
      <c r="R115" s="183">
        <f>SUM(R116:R143)</f>
        <v>3.4843686790000001</v>
      </c>
      <c r="S115" s="182"/>
      <c r="T115" s="184">
        <f>SUM(T116:T143)</f>
        <v>0</v>
      </c>
      <c r="AR115" s="185" t="s">
        <v>82</v>
      </c>
      <c r="AT115" s="186" t="s">
        <v>73</v>
      </c>
      <c r="AU115" s="186" t="s">
        <v>82</v>
      </c>
      <c r="AY115" s="185" t="s">
        <v>133</v>
      </c>
      <c r="BK115" s="187">
        <f>SUM(BK116:BK143)</f>
        <v>0</v>
      </c>
    </row>
    <row r="116" spans="2:65" s="1" customFormat="1" ht="22.5" customHeight="1">
      <c r="B116" s="39"/>
      <c r="C116" s="191" t="s">
        <v>194</v>
      </c>
      <c r="D116" s="191" t="s">
        <v>136</v>
      </c>
      <c r="E116" s="192" t="s">
        <v>195</v>
      </c>
      <c r="F116" s="193" t="s">
        <v>196</v>
      </c>
      <c r="G116" s="194" t="s">
        <v>174</v>
      </c>
      <c r="H116" s="195">
        <v>106.273</v>
      </c>
      <c r="I116" s="196"/>
      <c r="J116" s="197">
        <f>ROUND(I116*H116,2)</f>
        <v>0</v>
      </c>
      <c r="K116" s="193" t="s">
        <v>140</v>
      </c>
      <c r="L116" s="59"/>
      <c r="M116" s="198" t="s">
        <v>21</v>
      </c>
      <c r="N116" s="199" t="s">
        <v>45</v>
      </c>
      <c r="O116" s="40"/>
      <c r="P116" s="200">
        <f>O116*H116</f>
        <v>0</v>
      </c>
      <c r="Q116" s="200">
        <v>2.63E-4</v>
      </c>
      <c r="R116" s="200">
        <f>Q116*H116</f>
        <v>2.7949798999999997E-2</v>
      </c>
      <c r="S116" s="200">
        <v>0</v>
      </c>
      <c r="T116" s="201">
        <f>S116*H116</f>
        <v>0</v>
      </c>
      <c r="AR116" s="22" t="s">
        <v>141</v>
      </c>
      <c r="AT116" s="22" t="s">
        <v>136</v>
      </c>
      <c r="AU116" s="22" t="s">
        <v>84</v>
      </c>
      <c r="AY116" s="22" t="s">
        <v>133</v>
      </c>
      <c r="BE116" s="202">
        <f>IF(N116="základní",J116,0)</f>
        <v>0</v>
      </c>
      <c r="BF116" s="202">
        <f>IF(N116="snížená",J116,0)</f>
        <v>0</v>
      </c>
      <c r="BG116" s="202">
        <f>IF(N116="zákl. přenesená",J116,0)</f>
        <v>0</v>
      </c>
      <c r="BH116" s="202">
        <f>IF(N116="sníž. přenesená",J116,0)</f>
        <v>0</v>
      </c>
      <c r="BI116" s="202">
        <f>IF(N116="nulová",J116,0)</f>
        <v>0</v>
      </c>
      <c r="BJ116" s="22" t="s">
        <v>82</v>
      </c>
      <c r="BK116" s="202">
        <f>ROUND(I116*H116,2)</f>
        <v>0</v>
      </c>
      <c r="BL116" s="22" t="s">
        <v>141</v>
      </c>
      <c r="BM116" s="22" t="s">
        <v>197</v>
      </c>
    </row>
    <row r="117" spans="2:65" s="11" customFormat="1" ht="13.5">
      <c r="B117" s="203"/>
      <c r="C117" s="204"/>
      <c r="D117" s="215" t="s">
        <v>143</v>
      </c>
      <c r="E117" s="216" t="s">
        <v>21</v>
      </c>
      <c r="F117" s="217" t="s">
        <v>198</v>
      </c>
      <c r="G117" s="204"/>
      <c r="H117" s="218">
        <v>40.5</v>
      </c>
      <c r="I117" s="209"/>
      <c r="J117" s="204"/>
      <c r="K117" s="204"/>
      <c r="L117" s="210"/>
      <c r="M117" s="211"/>
      <c r="N117" s="212"/>
      <c r="O117" s="212"/>
      <c r="P117" s="212"/>
      <c r="Q117" s="212"/>
      <c r="R117" s="212"/>
      <c r="S117" s="212"/>
      <c r="T117" s="213"/>
      <c r="AT117" s="214" t="s">
        <v>143</v>
      </c>
      <c r="AU117" s="214" t="s">
        <v>84</v>
      </c>
      <c r="AV117" s="11" t="s">
        <v>84</v>
      </c>
      <c r="AW117" s="11" t="s">
        <v>37</v>
      </c>
      <c r="AX117" s="11" t="s">
        <v>74</v>
      </c>
      <c r="AY117" s="214" t="s">
        <v>133</v>
      </c>
    </row>
    <row r="118" spans="2:65" s="11" customFormat="1" ht="13.5">
      <c r="B118" s="203"/>
      <c r="C118" s="204"/>
      <c r="D118" s="215" t="s">
        <v>143</v>
      </c>
      <c r="E118" s="216" t="s">
        <v>21</v>
      </c>
      <c r="F118" s="217" t="s">
        <v>199</v>
      </c>
      <c r="G118" s="204"/>
      <c r="H118" s="218">
        <v>9.4</v>
      </c>
      <c r="I118" s="209"/>
      <c r="J118" s="204"/>
      <c r="K118" s="204"/>
      <c r="L118" s="210"/>
      <c r="M118" s="211"/>
      <c r="N118" s="212"/>
      <c r="O118" s="212"/>
      <c r="P118" s="212"/>
      <c r="Q118" s="212"/>
      <c r="R118" s="212"/>
      <c r="S118" s="212"/>
      <c r="T118" s="213"/>
      <c r="AT118" s="214" t="s">
        <v>143</v>
      </c>
      <c r="AU118" s="214" t="s">
        <v>84</v>
      </c>
      <c r="AV118" s="11" t="s">
        <v>84</v>
      </c>
      <c r="AW118" s="11" t="s">
        <v>37</v>
      </c>
      <c r="AX118" s="11" t="s">
        <v>74</v>
      </c>
      <c r="AY118" s="214" t="s">
        <v>133</v>
      </c>
    </row>
    <row r="119" spans="2:65" s="11" customFormat="1" ht="13.5">
      <c r="B119" s="203"/>
      <c r="C119" s="204"/>
      <c r="D119" s="215" t="s">
        <v>143</v>
      </c>
      <c r="E119" s="216" t="s">
        <v>21</v>
      </c>
      <c r="F119" s="217" t="s">
        <v>200</v>
      </c>
      <c r="G119" s="204"/>
      <c r="H119" s="218">
        <v>27.378</v>
      </c>
      <c r="I119" s="209"/>
      <c r="J119" s="204"/>
      <c r="K119" s="204"/>
      <c r="L119" s="210"/>
      <c r="M119" s="211"/>
      <c r="N119" s="212"/>
      <c r="O119" s="212"/>
      <c r="P119" s="212"/>
      <c r="Q119" s="212"/>
      <c r="R119" s="212"/>
      <c r="S119" s="212"/>
      <c r="T119" s="213"/>
      <c r="AT119" s="214" t="s">
        <v>143</v>
      </c>
      <c r="AU119" s="214" t="s">
        <v>84</v>
      </c>
      <c r="AV119" s="11" t="s">
        <v>84</v>
      </c>
      <c r="AW119" s="11" t="s">
        <v>37</v>
      </c>
      <c r="AX119" s="11" t="s">
        <v>74</v>
      </c>
      <c r="AY119" s="214" t="s">
        <v>133</v>
      </c>
    </row>
    <row r="120" spans="2:65" s="11" customFormat="1" ht="13.5">
      <c r="B120" s="203"/>
      <c r="C120" s="204"/>
      <c r="D120" s="215" t="s">
        <v>143</v>
      </c>
      <c r="E120" s="216" t="s">
        <v>21</v>
      </c>
      <c r="F120" s="217" t="s">
        <v>201</v>
      </c>
      <c r="G120" s="204"/>
      <c r="H120" s="218">
        <v>14.45</v>
      </c>
      <c r="I120" s="209"/>
      <c r="J120" s="204"/>
      <c r="K120" s="204"/>
      <c r="L120" s="210"/>
      <c r="M120" s="211"/>
      <c r="N120" s="212"/>
      <c r="O120" s="212"/>
      <c r="P120" s="212"/>
      <c r="Q120" s="212"/>
      <c r="R120" s="212"/>
      <c r="S120" s="212"/>
      <c r="T120" s="213"/>
      <c r="AT120" s="214" t="s">
        <v>143</v>
      </c>
      <c r="AU120" s="214" t="s">
        <v>84</v>
      </c>
      <c r="AV120" s="11" t="s">
        <v>84</v>
      </c>
      <c r="AW120" s="11" t="s">
        <v>37</v>
      </c>
      <c r="AX120" s="11" t="s">
        <v>74</v>
      </c>
      <c r="AY120" s="214" t="s">
        <v>133</v>
      </c>
    </row>
    <row r="121" spans="2:65" s="11" customFormat="1" ht="13.5">
      <c r="B121" s="203"/>
      <c r="C121" s="204"/>
      <c r="D121" s="205" t="s">
        <v>143</v>
      </c>
      <c r="E121" s="206" t="s">
        <v>21</v>
      </c>
      <c r="F121" s="207" t="s">
        <v>202</v>
      </c>
      <c r="G121" s="204"/>
      <c r="H121" s="208">
        <v>14.545</v>
      </c>
      <c r="I121" s="209"/>
      <c r="J121" s="204"/>
      <c r="K121" s="204"/>
      <c r="L121" s="210"/>
      <c r="M121" s="211"/>
      <c r="N121" s="212"/>
      <c r="O121" s="212"/>
      <c r="P121" s="212"/>
      <c r="Q121" s="212"/>
      <c r="R121" s="212"/>
      <c r="S121" s="212"/>
      <c r="T121" s="213"/>
      <c r="AT121" s="214" t="s">
        <v>143</v>
      </c>
      <c r="AU121" s="214" t="s">
        <v>84</v>
      </c>
      <c r="AV121" s="11" t="s">
        <v>84</v>
      </c>
      <c r="AW121" s="11" t="s">
        <v>37</v>
      </c>
      <c r="AX121" s="11" t="s">
        <v>74</v>
      </c>
      <c r="AY121" s="214" t="s">
        <v>133</v>
      </c>
    </row>
    <row r="122" spans="2:65" s="1" customFormat="1" ht="22.5" customHeight="1">
      <c r="B122" s="39"/>
      <c r="C122" s="191" t="s">
        <v>203</v>
      </c>
      <c r="D122" s="191" t="s">
        <v>136</v>
      </c>
      <c r="E122" s="192" t="s">
        <v>204</v>
      </c>
      <c r="F122" s="193" t="s">
        <v>205</v>
      </c>
      <c r="G122" s="194" t="s">
        <v>174</v>
      </c>
      <c r="H122" s="195">
        <v>106.273</v>
      </c>
      <c r="I122" s="196"/>
      <c r="J122" s="197">
        <f>ROUND(I122*H122,2)</f>
        <v>0</v>
      </c>
      <c r="K122" s="193" t="s">
        <v>140</v>
      </c>
      <c r="L122" s="59"/>
      <c r="M122" s="198" t="s">
        <v>21</v>
      </c>
      <c r="N122" s="199" t="s">
        <v>45</v>
      </c>
      <c r="O122" s="40"/>
      <c r="P122" s="200">
        <f>O122*H122</f>
        <v>0</v>
      </c>
      <c r="Q122" s="200">
        <v>4.8900000000000002E-3</v>
      </c>
      <c r="R122" s="200">
        <f>Q122*H122</f>
        <v>0.51967496999999996</v>
      </c>
      <c r="S122" s="200">
        <v>0</v>
      </c>
      <c r="T122" s="201">
        <f>S122*H122</f>
        <v>0</v>
      </c>
      <c r="AR122" s="22" t="s">
        <v>141</v>
      </c>
      <c r="AT122" s="22" t="s">
        <v>136</v>
      </c>
      <c r="AU122" s="22" t="s">
        <v>84</v>
      </c>
      <c r="AY122" s="22" t="s">
        <v>133</v>
      </c>
      <c r="BE122" s="202">
        <f>IF(N122="základní",J122,0)</f>
        <v>0</v>
      </c>
      <c r="BF122" s="202">
        <f>IF(N122="snížená",J122,0)</f>
        <v>0</v>
      </c>
      <c r="BG122" s="202">
        <f>IF(N122="zákl. přenesená",J122,0)</f>
        <v>0</v>
      </c>
      <c r="BH122" s="202">
        <f>IF(N122="sníž. přenesená",J122,0)</f>
        <v>0</v>
      </c>
      <c r="BI122" s="202">
        <f>IF(N122="nulová",J122,0)</f>
        <v>0</v>
      </c>
      <c r="BJ122" s="22" t="s">
        <v>82</v>
      </c>
      <c r="BK122" s="202">
        <f>ROUND(I122*H122,2)</f>
        <v>0</v>
      </c>
      <c r="BL122" s="22" t="s">
        <v>141</v>
      </c>
      <c r="BM122" s="22" t="s">
        <v>206</v>
      </c>
    </row>
    <row r="123" spans="2:65" s="1" customFormat="1" ht="22.5" customHeight="1">
      <c r="B123" s="39"/>
      <c r="C123" s="191" t="s">
        <v>207</v>
      </c>
      <c r="D123" s="191" t="s">
        <v>136</v>
      </c>
      <c r="E123" s="192" t="s">
        <v>208</v>
      </c>
      <c r="F123" s="193" t="s">
        <v>209</v>
      </c>
      <c r="G123" s="194" t="s">
        <v>210</v>
      </c>
      <c r="H123" s="195">
        <v>98.28</v>
      </c>
      <c r="I123" s="196"/>
      <c r="J123" s="197">
        <f>ROUND(I123*H123,2)</f>
        <v>0</v>
      </c>
      <c r="K123" s="193" t="s">
        <v>21</v>
      </c>
      <c r="L123" s="59"/>
      <c r="M123" s="198" t="s">
        <v>21</v>
      </c>
      <c r="N123" s="199" t="s">
        <v>45</v>
      </c>
      <c r="O123" s="40"/>
      <c r="P123" s="200">
        <f>O123*H123</f>
        <v>0</v>
      </c>
      <c r="Q123" s="200">
        <v>0</v>
      </c>
      <c r="R123" s="200">
        <f>Q123*H123</f>
        <v>0</v>
      </c>
      <c r="S123" s="200">
        <v>0</v>
      </c>
      <c r="T123" s="201">
        <f>S123*H123</f>
        <v>0</v>
      </c>
      <c r="AR123" s="22" t="s">
        <v>141</v>
      </c>
      <c r="AT123" s="22" t="s">
        <v>136</v>
      </c>
      <c r="AU123" s="22" t="s">
        <v>84</v>
      </c>
      <c r="AY123" s="22" t="s">
        <v>133</v>
      </c>
      <c r="BE123" s="202">
        <f>IF(N123="základní",J123,0)</f>
        <v>0</v>
      </c>
      <c r="BF123" s="202">
        <f>IF(N123="snížená",J123,0)</f>
        <v>0</v>
      </c>
      <c r="BG123" s="202">
        <f>IF(N123="zákl. přenesená",J123,0)</f>
        <v>0</v>
      </c>
      <c r="BH123" s="202">
        <f>IF(N123="sníž. přenesená",J123,0)</f>
        <v>0</v>
      </c>
      <c r="BI123" s="202">
        <f>IF(N123="nulová",J123,0)</f>
        <v>0</v>
      </c>
      <c r="BJ123" s="22" t="s">
        <v>82</v>
      </c>
      <c r="BK123" s="202">
        <f>ROUND(I123*H123,2)</f>
        <v>0</v>
      </c>
      <c r="BL123" s="22" t="s">
        <v>141</v>
      </c>
      <c r="BM123" s="22" t="s">
        <v>211</v>
      </c>
    </row>
    <row r="124" spans="2:65" s="12" customFormat="1" ht="13.5">
      <c r="B124" s="219"/>
      <c r="C124" s="220"/>
      <c r="D124" s="215" t="s">
        <v>143</v>
      </c>
      <c r="E124" s="221" t="s">
        <v>21</v>
      </c>
      <c r="F124" s="222" t="s">
        <v>212</v>
      </c>
      <c r="G124" s="220"/>
      <c r="H124" s="223" t="s">
        <v>21</v>
      </c>
      <c r="I124" s="224"/>
      <c r="J124" s="220"/>
      <c r="K124" s="220"/>
      <c r="L124" s="225"/>
      <c r="M124" s="226"/>
      <c r="N124" s="227"/>
      <c r="O124" s="227"/>
      <c r="P124" s="227"/>
      <c r="Q124" s="227"/>
      <c r="R124" s="227"/>
      <c r="S124" s="227"/>
      <c r="T124" s="228"/>
      <c r="AT124" s="229" t="s">
        <v>143</v>
      </c>
      <c r="AU124" s="229" t="s">
        <v>84</v>
      </c>
      <c r="AV124" s="12" t="s">
        <v>82</v>
      </c>
      <c r="AW124" s="12" t="s">
        <v>37</v>
      </c>
      <c r="AX124" s="12" t="s">
        <v>74</v>
      </c>
      <c r="AY124" s="229" t="s">
        <v>133</v>
      </c>
    </row>
    <row r="125" spans="2:65" s="11" customFormat="1" ht="13.5">
      <c r="B125" s="203"/>
      <c r="C125" s="204"/>
      <c r="D125" s="215" t="s">
        <v>143</v>
      </c>
      <c r="E125" s="216" t="s">
        <v>21</v>
      </c>
      <c r="F125" s="217" t="s">
        <v>213</v>
      </c>
      <c r="G125" s="204"/>
      <c r="H125" s="218">
        <v>87</v>
      </c>
      <c r="I125" s="209"/>
      <c r="J125" s="204"/>
      <c r="K125" s="204"/>
      <c r="L125" s="210"/>
      <c r="M125" s="211"/>
      <c r="N125" s="212"/>
      <c r="O125" s="212"/>
      <c r="P125" s="212"/>
      <c r="Q125" s="212"/>
      <c r="R125" s="212"/>
      <c r="S125" s="212"/>
      <c r="T125" s="213"/>
      <c r="AT125" s="214" t="s">
        <v>143</v>
      </c>
      <c r="AU125" s="214" t="s">
        <v>84</v>
      </c>
      <c r="AV125" s="11" t="s">
        <v>84</v>
      </c>
      <c r="AW125" s="11" t="s">
        <v>37</v>
      </c>
      <c r="AX125" s="11" t="s">
        <v>74</v>
      </c>
      <c r="AY125" s="214" t="s">
        <v>133</v>
      </c>
    </row>
    <row r="126" spans="2:65" s="12" customFormat="1" ht="13.5">
      <c r="B126" s="219"/>
      <c r="C126" s="220"/>
      <c r="D126" s="215" t="s">
        <v>143</v>
      </c>
      <c r="E126" s="221" t="s">
        <v>21</v>
      </c>
      <c r="F126" s="222" t="s">
        <v>214</v>
      </c>
      <c r="G126" s="220"/>
      <c r="H126" s="223" t="s">
        <v>21</v>
      </c>
      <c r="I126" s="224"/>
      <c r="J126" s="220"/>
      <c r="K126" s="220"/>
      <c r="L126" s="225"/>
      <c r="M126" s="226"/>
      <c r="N126" s="227"/>
      <c r="O126" s="227"/>
      <c r="P126" s="227"/>
      <c r="Q126" s="227"/>
      <c r="R126" s="227"/>
      <c r="S126" s="227"/>
      <c r="T126" s="228"/>
      <c r="AT126" s="229" t="s">
        <v>143</v>
      </c>
      <c r="AU126" s="229" t="s">
        <v>84</v>
      </c>
      <c r="AV126" s="12" t="s">
        <v>82</v>
      </c>
      <c r="AW126" s="12" t="s">
        <v>37</v>
      </c>
      <c r="AX126" s="12" t="s">
        <v>74</v>
      </c>
      <c r="AY126" s="229" t="s">
        <v>133</v>
      </c>
    </row>
    <row r="127" spans="2:65" s="11" customFormat="1" ht="13.5">
      <c r="B127" s="203"/>
      <c r="C127" s="204"/>
      <c r="D127" s="205" t="s">
        <v>143</v>
      </c>
      <c r="E127" s="206" t="s">
        <v>21</v>
      </c>
      <c r="F127" s="207" t="s">
        <v>215</v>
      </c>
      <c r="G127" s="204"/>
      <c r="H127" s="208">
        <v>11.28</v>
      </c>
      <c r="I127" s="209"/>
      <c r="J127" s="204"/>
      <c r="K127" s="204"/>
      <c r="L127" s="210"/>
      <c r="M127" s="211"/>
      <c r="N127" s="212"/>
      <c r="O127" s="212"/>
      <c r="P127" s="212"/>
      <c r="Q127" s="212"/>
      <c r="R127" s="212"/>
      <c r="S127" s="212"/>
      <c r="T127" s="213"/>
      <c r="AT127" s="214" t="s">
        <v>143</v>
      </c>
      <c r="AU127" s="214" t="s">
        <v>84</v>
      </c>
      <c r="AV127" s="11" t="s">
        <v>84</v>
      </c>
      <c r="AW127" s="11" t="s">
        <v>37</v>
      </c>
      <c r="AX127" s="11" t="s">
        <v>74</v>
      </c>
      <c r="AY127" s="214" t="s">
        <v>133</v>
      </c>
    </row>
    <row r="128" spans="2:65" s="1" customFormat="1" ht="22.5" customHeight="1">
      <c r="B128" s="39"/>
      <c r="C128" s="230" t="s">
        <v>216</v>
      </c>
      <c r="D128" s="230" t="s">
        <v>217</v>
      </c>
      <c r="E128" s="231" t="s">
        <v>218</v>
      </c>
      <c r="F128" s="232" t="s">
        <v>219</v>
      </c>
      <c r="G128" s="233" t="s">
        <v>210</v>
      </c>
      <c r="H128" s="234">
        <v>103.194</v>
      </c>
      <c r="I128" s="235"/>
      <c r="J128" s="236">
        <f>ROUND(I128*H128,2)</f>
        <v>0</v>
      </c>
      <c r="K128" s="232" t="s">
        <v>140</v>
      </c>
      <c r="L128" s="237"/>
      <c r="M128" s="238" t="s">
        <v>21</v>
      </c>
      <c r="N128" s="239" t="s">
        <v>45</v>
      </c>
      <c r="O128" s="40"/>
      <c r="P128" s="200">
        <f>O128*H128</f>
        <v>0</v>
      </c>
      <c r="Q128" s="200">
        <v>3.0000000000000001E-5</v>
      </c>
      <c r="R128" s="200">
        <f>Q128*H128</f>
        <v>3.09582E-3</v>
      </c>
      <c r="S128" s="200">
        <v>0</v>
      </c>
      <c r="T128" s="201">
        <f>S128*H128</f>
        <v>0</v>
      </c>
      <c r="AR128" s="22" t="s">
        <v>177</v>
      </c>
      <c r="AT128" s="22" t="s">
        <v>217</v>
      </c>
      <c r="AU128" s="22" t="s">
        <v>84</v>
      </c>
      <c r="AY128" s="22" t="s">
        <v>133</v>
      </c>
      <c r="BE128" s="202">
        <f>IF(N128="základní",J128,0)</f>
        <v>0</v>
      </c>
      <c r="BF128" s="202">
        <f>IF(N128="snížená",J128,0)</f>
        <v>0</v>
      </c>
      <c r="BG128" s="202">
        <f>IF(N128="zákl. přenesená",J128,0)</f>
        <v>0</v>
      </c>
      <c r="BH128" s="202">
        <f>IF(N128="sníž. přenesená",J128,0)</f>
        <v>0</v>
      </c>
      <c r="BI128" s="202">
        <f>IF(N128="nulová",J128,0)</f>
        <v>0</v>
      </c>
      <c r="BJ128" s="22" t="s">
        <v>82</v>
      </c>
      <c r="BK128" s="202">
        <f>ROUND(I128*H128,2)</f>
        <v>0</v>
      </c>
      <c r="BL128" s="22" t="s">
        <v>141</v>
      </c>
      <c r="BM128" s="22" t="s">
        <v>220</v>
      </c>
    </row>
    <row r="129" spans="2:65" s="11" customFormat="1" ht="13.5">
      <c r="B129" s="203"/>
      <c r="C129" s="204"/>
      <c r="D129" s="205" t="s">
        <v>143</v>
      </c>
      <c r="E129" s="204"/>
      <c r="F129" s="207" t="s">
        <v>221</v>
      </c>
      <c r="G129" s="204"/>
      <c r="H129" s="208">
        <v>103.194</v>
      </c>
      <c r="I129" s="209"/>
      <c r="J129" s="204"/>
      <c r="K129" s="204"/>
      <c r="L129" s="210"/>
      <c r="M129" s="211"/>
      <c r="N129" s="212"/>
      <c r="O129" s="212"/>
      <c r="P129" s="212"/>
      <c r="Q129" s="212"/>
      <c r="R129" s="212"/>
      <c r="S129" s="212"/>
      <c r="T129" s="213"/>
      <c r="AT129" s="214" t="s">
        <v>143</v>
      </c>
      <c r="AU129" s="214" t="s">
        <v>84</v>
      </c>
      <c r="AV129" s="11" t="s">
        <v>84</v>
      </c>
      <c r="AW129" s="11" t="s">
        <v>6</v>
      </c>
      <c r="AX129" s="11" t="s">
        <v>82</v>
      </c>
      <c r="AY129" s="214" t="s">
        <v>133</v>
      </c>
    </row>
    <row r="130" spans="2:65" s="1" customFormat="1" ht="31.5" customHeight="1">
      <c r="B130" s="39"/>
      <c r="C130" s="191" t="s">
        <v>10</v>
      </c>
      <c r="D130" s="191" t="s">
        <v>136</v>
      </c>
      <c r="E130" s="192" t="s">
        <v>222</v>
      </c>
      <c r="F130" s="193" t="s">
        <v>223</v>
      </c>
      <c r="G130" s="194" t="s">
        <v>158</v>
      </c>
      <c r="H130" s="195">
        <v>3</v>
      </c>
      <c r="I130" s="196"/>
      <c r="J130" s="197">
        <f>ROUND(I130*H130,2)</f>
        <v>0</v>
      </c>
      <c r="K130" s="193" t="s">
        <v>140</v>
      </c>
      <c r="L130" s="59"/>
      <c r="M130" s="198" t="s">
        <v>21</v>
      </c>
      <c r="N130" s="199" t="s">
        <v>45</v>
      </c>
      <c r="O130" s="40"/>
      <c r="P130" s="200">
        <f>O130*H130</f>
        <v>0</v>
      </c>
      <c r="Q130" s="200">
        <v>3.7599999999999999E-3</v>
      </c>
      <c r="R130" s="200">
        <f>Q130*H130</f>
        <v>1.128E-2</v>
      </c>
      <c r="S130" s="200">
        <v>0</v>
      </c>
      <c r="T130" s="201">
        <f>S130*H130</f>
        <v>0</v>
      </c>
      <c r="AR130" s="22" t="s">
        <v>141</v>
      </c>
      <c r="AT130" s="22" t="s">
        <v>136</v>
      </c>
      <c r="AU130" s="22" t="s">
        <v>84</v>
      </c>
      <c r="AY130" s="22" t="s">
        <v>133</v>
      </c>
      <c r="BE130" s="202">
        <f>IF(N130="základní",J130,0)</f>
        <v>0</v>
      </c>
      <c r="BF130" s="202">
        <f>IF(N130="snížená",J130,0)</f>
        <v>0</v>
      </c>
      <c r="BG130" s="202">
        <f>IF(N130="zákl. přenesená",J130,0)</f>
        <v>0</v>
      </c>
      <c r="BH130" s="202">
        <f>IF(N130="sníž. přenesená",J130,0)</f>
        <v>0</v>
      </c>
      <c r="BI130" s="202">
        <f>IF(N130="nulová",J130,0)</f>
        <v>0</v>
      </c>
      <c r="BJ130" s="22" t="s">
        <v>82</v>
      </c>
      <c r="BK130" s="202">
        <f>ROUND(I130*H130,2)</f>
        <v>0</v>
      </c>
      <c r="BL130" s="22" t="s">
        <v>141</v>
      </c>
      <c r="BM130" s="22" t="s">
        <v>224</v>
      </c>
    </row>
    <row r="131" spans="2:65" s="12" customFormat="1" ht="13.5">
      <c r="B131" s="219"/>
      <c r="C131" s="220"/>
      <c r="D131" s="215" t="s">
        <v>143</v>
      </c>
      <c r="E131" s="221" t="s">
        <v>21</v>
      </c>
      <c r="F131" s="222" t="s">
        <v>225</v>
      </c>
      <c r="G131" s="220"/>
      <c r="H131" s="223" t="s">
        <v>21</v>
      </c>
      <c r="I131" s="224"/>
      <c r="J131" s="220"/>
      <c r="K131" s="220"/>
      <c r="L131" s="225"/>
      <c r="M131" s="226"/>
      <c r="N131" s="227"/>
      <c r="O131" s="227"/>
      <c r="P131" s="227"/>
      <c r="Q131" s="227"/>
      <c r="R131" s="227"/>
      <c r="S131" s="227"/>
      <c r="T131" s="228"/>
      <c r="AT131" s="229" t="s">
        <v>143</v>
      </c>
      <c r="AU131" s="229" t="s">
        <v>84</v>
      </c>
      <c r="AV131" s="12" t="s">
        <v>82</v>
      </c>
      <c r="AW131" s="12" t="s">
        <v>37</v>
      </c>
      <c r="AX131" s="12" t="s">
        <v>74</v>
      </c>
      <c r="AY131" s="229" t="s">
        <v>133</v>
      </c>
    </row>
    <row r="132" spans="2:65" s="11" customFormat="1" ht="13.5">
      <c r="B132" s="203"/>
      <c r="C132" s="204"/>
      <c r="D132" s="205" t="s">
        <v>143</v>
      </c>
      <c r="E132" s="206" t="s">
        <v>21</v>
      </c>
      <c r="F132" s="207" t="s">
        <v>134</v>
      </c>
      <c r="G132" s="204"/>
      <c r="H132" s="208">
        <v>3</v>
      </c>
      <c r="I132" s="209"/>
      <c r="J132" s="204"/>
      <c r="K132" s="204"/>
      <c r="L132" s="210"/>
      <c r="M132" s="211"/>
      <c r="N132" s="212"/>
      <c r="O132" s="212"/>
      <c r="P132" s="212"/>
      <c r="Q132" s="212"/>
      <c r="R132" s="212"/>
      <c r="S132" s="212"/>
      <c r="T132" s="213"/>
      <c r="AT132" s="214" t="s">
        <v>143</v>
      </c>
      <c r="AU132" s="214" t="s">
        <v>84</v>
      </c>
      <c r="AV132" s="11" t="s">
        <v>84</v>
      </c>
      <c r="AW132" s="11" t="s">
        <v>37</v>
      </c>
      <c r="AX132" s="11" t="s">
        <v>74</v>
      </c>
      <c r="AY132" s="214" t="s">
        <v>133</v>
      </c>
    </row>
    <row r="133" spans="2:65" s="1" customFormat="1" ht="31.5" customHeight="1">
      <c r="B133" s="39"/>
      <c r="C133" s="191" t="s">
        <v>226</v>
      </c>
      <c r="D133" s="191" t="s">
        <v>136</v>
      </c>
      <c r="E133" s="192" t="s">
        <v>227</v>
      </c>
      <c r="F133" s="193" t="s">
        <v>228</v>
      </c>
      <c r="G133" s="194" t="s">
        <v>158</v>
      </c>
      <c r="H133" s="195">
        <v>10</v>
      </c>
      <c r="I133" s="196"/>
      <c r="J133" s="197">
        <f>ROUND(I133*H133,2)</f>
        <v>0</v>
      </c>
      <c r="K133" s="193" t="s">
        <v>140</v>
      </c>
      <c r="L133" s="59"/>
      <c r="M133" s="198" t="s">
        <v>21</v>
      </c>
      <c r="N133" s="199" t="s">
        <v>45</v>
      </c>
      <c r="O133" s="40"/>
      <c r="P133" s="200">
        <f>O133*H133</f>
        <v>0</v>
      </c>
      <c r="Q133" s="200">
        <v>0.1575</v>
      </c>
      <c r="R133" s="200">
        <f>Q133*H133</f>
        <v>1.575</v>
      </c>
      <c r="S133" s="200">
        <v>0</v>
      </c>
      <c r="T133" s="201">
        <f>S133*H133</f>
        <v>0</v>
      </c>
      <c r="AR133" s="22" t="s">
        <v>141</v>
      </c>
      <c r="AT133" s="22" t="s">
        <v>136</v>
      </c>
      <c r="AU133" s="22" t="s">
        <v>84</v>
      </c>
      <c r="AY133" s="22" t="s">
        <v>133</v>
      </c>
      <c r="BE133" s="202">
        <f>IF(N133="základní",J133,0)</f>
        <v>0</v>
      </c>
      <c r="BF133" s="202">
        <f>IF(N133="snížená",J133,0)</f>
        <v>0</v>
      </c>
      <c r="BG133" s="202">
        <f>IF(N133="zákl. přenesená",J133,0)</f>
        <v>0</v>
      </c>
      <c r="BH133" s="202">
        <f>IF(N133="sníž. přenesená",J133,0)</f>
        <v>0</v>
      </c>
      <c r="BI133" s="202">
        <f>IF(N133="nulová",J133,0)</f>
        <v>0</v>
      </c>
      <c r="BJ133" s="22" t="s">
        <v>82</v>
      </c>
      <c r="BK133" s="202">
        <f>ROUND(I133*H133,2)</f>
        <v>0</v>
      </c>
      <c r="BL133" s="22" t="s">
        <v>141</v>
      </c>
      <c r="BM133" s="22" t="s">
        <v>229</v>
      </c>
    </row>
    <row r="134" spans="2:65" s="1" customFormat="1" ht="31.5" customHeight="1">
      <c r="B134" s="39"/>
      <c r="C134" s="191" t="s">
        <v>230</v>
      </c>
      <c r="D134" s="191" t="s">
        <v>136</v>
      </c>
      <c r="E134" s="192" t="s">
        <v>231</v>
      </c>
      <c r="F134" s="193" t="s">
        <v>232</v>
      </c>
      <c r="G134" s="194" t="s">
        <v>174</v>
      </c>
      <c r="H134" s="195">
        <v>65.772999999999996</v>
      </c>
      <c r="I134" s="196"/>
      <c r="J134" s="197">
        <f>ROUND(I134*H134,2)</f>
        <v>0</v>
      </c>
      <c r="K134" s="193" t="s">
        <v>140</v>
      </c>
      <c r="L134" s="59"/>
      <c r="M134" s="198" t="s">
        <v>21</v>
      </c>
      <c r="N134" s="199" t="s">
        <v>45</v>
      </c>
      <c r="O134" s="40"/>
      <c r="P134" s="200">
        <f>O134*H134</f>
        <v>0</v>
      </c>
      <c r="Q134" s="200">
        <v>1.7330000000000002E-2</v>
      </c>
      <c r="R134" s="200">
        <f>Q134*H134</f>
        <v>1.13984609</v>
      </c>
      <c r="S134" s="200">
        <v>0</v>
      </c>
      <c r="T134" s="201">
        <f>S134*H134</f>
        <v>0</v>
      </c>
      <c r="AR134" s="22" t="s">
        <v>141</v>
      </c>
      <c r="AT134" s="22" t="s">
        <v>136</v>
      </c>
      <c r="AU134" s="22" t="s">
        <v>84</v>
      </c>
      <c r="AY134" s="22" t="s">
        <v>133</v>
      </c>
      <c r="BE134" s="202">
        <f>IF(N134="základní",J134,0)</f>
        <v>0</v>
      </c>
      <c r="BF134" s="202">
        <f>IF(N134="snížená",J134,0)</f>
        <v>0</v>
      </c>
      <c r="BG134" s="202">
        <f>IF(N134="zákl. přenesená",J134,0)</f>
        <v>0</v>
      </c>
      <c r="BH134" s="202">
        <f>IF(N134="sníž. přenesená",J134,0)</f>
        <v>0</v>
      </c>
      <c r="BI134" s="202">
        <f>IF(N134="nulová",J134,0)</f>
        <v>0</v>
      </c>
      <c r="BJ134" s="22" t="s">
        <v>82</v>
      </c>
      <c r="BK134" s="202">
        <f>ROUND(I134*H134,2)</f>
        <v>0</v>
      </c>
      <c r="BL134" s="22" t="s">
        <v>141</v>
      </c>
      <c r="BM134" s="22" t="s">
        <v>233</v>
      </c>
    </row>
    <row r="135" spans="2:65" s="11" customFormat="1" ht="13.5">
      <c r="B135" s="203"/>
      <c r="C135" s="204"/>
      <c r="D135" s="215" t="s">
        <v>143</v>
      </c>
      <c r="E135" s="216" t="s">
        <v>21</v>
      </c>
      <c r="F135" s="217" t="s">
        <v>199</v>
      </c>
      <c r="G135" s="204"/>
      <c r="H135" s="218">
        <v>9.4</v>
      </c>
      <c r="I135" s="209"/>
      <c r="J135" s="204"/>
      <c r="K135" s="204"/>
      <c r="L135" s="210"/>
      <c r="M135" s="211"/>
      <c r="N135" s="212"/>
      <c r="O135" s="212"/>
      <c r="P135" s="212"/>
      <c r="Q135" s="212"/>
      <c r="R135" s="212"/>
      <c r="S135" s="212"/>
      <c r="T135" s="213"/>
      <c r="AT135" s="214" t="s">
        <v>143</v>
      </c>
      <c r="AU135" s="214" t="s">
        <v>84</v>
      </c>
      <c r="AV135" s="11" t="s">
        <v>84</v>
      </c>
      <c r="AW135" s="11" t="s">
        <v>37</v>
      </c>
      <c r="AX135" s="11" t="s">
        <v>74</v>
      </c>
      <c r="AY135" s="214" t="s">
        <v>133</v>
      </c>
    </row>
    <row r="136" spans="2:65" s="11" customFormat="1" ht="13.5">
      <c r="B136" s="203"/>
      <c r="C136" s="204"/>
      <c r="D136" s="215" t="s">
        <v>143</v>
      </c>
      <c r="E136" s="216" t="s">
        <v>21</v>
      </c>
      <c r="F136" s="217" t="s">
        <v>200</v>
      </c>
      <c r="G136" s="204"/>
      <c r="H136" s="218">
        <v>27.378</v>
      </c>
      <c r="I136" s="209"/>
      <c r="J136" s="204"/>
      <c r="K136" s="204"/>
      <c r="L136" s="210"/>
      <c r="M136" s="211"/>
      <c r="N136" s="212"/>
      <c r="O136" s="212"/>
      <c r="P136" s="212"/>
      <c r="Q136" s="212"/>
      <c r="R136" s="212"/>
      <c r="S136" s="212"/>
      <c r="T136" s="213"/>
      <c r="AT136" s="214" t="s">
        <v>143</v>
      </c>
      <c r="AU136" s="214" t="s">
        <v>84</v>
      </c>
      <c r="AV136" s="11" t="s">
        <v>84</v>
      </c>
      <c r="AW136" s="11" t="s">
        <v>37</v>
      </c>
      <c r="AX136" s="11" t="s">
        <v>74</v>
      </c>
      <c r="AY136" s="214" t="s">
        <v>133</v>
      </c>
    </row>
    <row r="137" spans="2:65" s="11" customFormat="1" ht="13.5">
      <c r="B137" s="203"/>
      <c r="C137" s="204"/>
      <c r="D137" s="215" t="s">
        <v>143</v>
      </c>
      <c r="E137" s="216" t="s">
        <v>21</v>
      </c>
      <c r="F137" s="217" t="s">
        <v>201</v>
      </c>
      <c r="G137" s="204"/>
      <c r="H137" s="218">
        <v>14.45</v>
      </c>
      <c r="I137" s="209"/>
      <c r="J137" s="204"/>
      <c r="K137" s="204"/>
      <c r="L137" s="210"/>
      <c r="M137" s="211"/>
      <c r="N137" s="212"/>
      <c r="O137" s="212"/>
      <c r="P137" s="212"/>
      <c r="Q137" s="212"/>
      <c r="R137" s="212"/>
      <c r="S137" s="212"/>
      <c r="T137" s="213"/>
      <c r="AT137" s="214" t="s">
        <v>143</v>
      </c>
      <c r="AU137" s="214" t="s">
        <v>84</v>
      </c>
      <c r="AV137" s="11" t="s">
        <v>84</v>
      </c>
      <c r="AW137" s="11" t="s">
        <v>37</v>
      </c>
      <c r="AX137" s="11" t="s">
        <v>74</v>
      </c>
      <c r="AY137" s="214" t="s">
        <v>133</v>
      </c>
    </row>
    <row r="138" spans="2:65" s="11" customFormat="1" ht="13.5">
      <c r="B138" s="203"/>
      <c r="C138" s="204"/>
      <c r="D138" s="205" t="s">
        <v>143</v>
      </c>
      <c r="E138" s="206" t="s">
        <v>21</v>
      </c>
      <c r="F138" s="207" t="s">
        <v>202</v>
      </c>
      <c r="G138" s="204"/>
      <c r="H138" s="208">
        <v>14.545</v>
      </c>
      <c r="I138" s="209"/>
      <c r="J138" s="204"/>
      <c r="K138" s="204"/>
      <c r="L138" s="210"/>
      <c r="M138" s="211"/>
      <c r="N138" s="212"/>
      <c r="O138" s="212"/>
      <c r="P138" s="212"/>
      <c r="Q138" s="212"/>
      <c r="R138" s="212"/>
      <c r="S138" s="212"/>
      <c r="T138" s="213"/>
      <c r="AT138" s="214" t="s">
        <v>143</v>
      </c>
      <c r="AU138" s="214" t="s">
        <v>84</v>
      </c>
      <c r="AV138" s="11" t="s">
        <v>84</v>
      </c>
      <c r="AW138" s="11" t="s">
        <v>37</v>
      </c>
      <c r="AX138" s="11" t="s">
        <v>74</v>
      </c>
      <c r="AY138" s="214" t="s">
        <v>133</v>
      </c>
    </row>
    <row r="139" spans="2:65" s="1" customFormat="1" ht="22.5" customHeight="1">
      <c r="B139" s="39"/>
      <c r="C139" s="191" t="s">
        <v>234</v>
      </c>
      <c r="D139" s="191" t="s">
        <v>136</v>
      </c>
      <c r="E139" s="192" t="s">
        <v>235</v>
      </c>
      <c r="F139" s="193" t="s">
        <v>236</v>
      </c>
      <c r="G139" s="194" t="s">
        <v>210</v>
      </c>
      <c r="H139" s="195">
        <v>125.28</v>
      </c>
      <c r="I139" s="196"/>
      <c r="J139" s="197">
        <f>ROUND(I139*H139,2)</f>
        <v>0</v>
      </c>
      <c r="K139" s="193" t="s">
        <v>140</v>
      </c>
      <c r="L139" s="59"/>
      <c r="M139" s="198" t="s">
        <v>21</v>
      </c>
      <c r="N139" s="199" t="s">
        <v>45</v>
      </c>
      <c r="O139" s="40"/>
      <c r="P139" s="200">
        <f>O139*H139</f>
        <v>0</v>
      </c>
      <c r="Q139" s="200">
        <v>1.5E-3</v>
      </c>
      <c r="R139" s="200">
        <f>Q139*H139</f>
        <v>0.18792</v>
      </c>
      <c r="S139" s="200">
        <v>0</v>
      </c>
      <c r="T139" s="201">
        <f>S139*H139</f>
        <v>0</v>
      </c>
      <c r="AR139" s="22" t="s">
        <v>141</v>
      </c>
      <c r="AT139" s="22" t="s">
        <v>136</v>
      </c>
      <c r="AU139" s="22" t="s">
        <v>84</v>
      </c>
      <c r="AY139" s="22" t="s">
        <v>133</v>
      </c>
      <c r="BE139" s="202">
        <f>IF(N139="základní",J139,0)</f>
        <v>0</v>
      </c>
      <c r="BF139" s="202">
        <f>IF(N139="snížená",J139,0)</f>
        <v>0</v>
      </c>
      <c r="BG139" s="202">
        <f>IF(N139="zákl. přenesená",J139,0)</f>
        <v>0</v>
      </c>
      <c r="BH139" s="202">
        <f>IF(N139="sníž. přenesená",J139,0)</f>
        <v>0</v>
      </c>
      <c r="BI139" s="202">
        <f>IF(N139="nulová",J139,0)</f>
        <v>0</v>
      </c>
      <c r="BJ139" s="22" t="s">
        <v>82</v>
      </c>
      <c r="BK139" s="202">
        <f>ROUND(I139*H139,2)</f>
        <v>0</v>
      </c>
      <c r="BL139" s="22" t="s">
        <v>141</v>
      </c>
      <c r="BM139" s="22" t="s">
        <v>237</v>
      </c>
    </row>
    <row r="140" spans="2:65" s="11" customFormat="1" ht="13.5">
      <c r="B140" s="203"/>
      <c r="C140" s="204"/>
      <c r="D140" s="215" t="s">
        <v>143</v>
      </c>
      <c r="E140" s="216" t="s">
        <v>21</v>
      </c>
      <c r="F140" s="217" t="s">
        <v>238</v>
      </c>
      <c r="G140" s="204"/>
      <c r="H140" s="218">
        <v>114</v>
      </c>
      <c r="I140" s="209"/>
      <c r="J140" s="204"/>
      <c r="K140" s="204"/>
      <c r="L140" s="210"/>
      <c r="M140" s="211"/>
      <c r="N140" s="212"/>
      <c r="O140" s="212"/>
      <c r="P140" s="212"/>
      <c r="Q140" s="212"/>
      <c r="R140" s="212"/>
      <c r="S140" s="212"/>
      <c r="T140" s="213"/>
      <c r="AT140" s="214" t="s">
        <v>143</v>
      </c>
      <c r="AU140" s="214" t="s">
        <v>84</v>
      </c>
      <c r="AV140" s="11" t="s">
        <v>84</v>
      </c>
      <c r="AW140" s="11" t="s">
        <v>37</v>
      </c>
      <c r="AX140" s="11" t="s">
        <v>74</v>
      </c>
      <c r="AY140" s="214" t="s">
        <v>133</v>
      </c>
    </row>
    <row r="141" spans="2:65" s="11" customFormat="1" ht="13.5">
      <c r="B141" s="203"/>
      <c r="C141" s="204"/>
      <c r="D141" s="205" t="s">
        <v>143</v>
      </c>
      <c r="E141" s="206" t="s">
        <v>21</v>
      </c>
      <c r="F141" s="207" t="s">
        <v>215</v>
      </c>
      <c r="G141" s="204"/>
      <c r="H141" s="208">
        <v>11.28</v>
      </c>
      <c r="I141" s="209"/>
      <c r="J141" s="204"/>
      <c r="K141" s="204"/>
      <c r="L141" s="210"/>
      <c r="M141" s="211"/>
      <c r="N141" s="212"/>
      <c r="O141" s="212"/>
      <c r="P141" s="212"/>
      <c r="Q141" s="212"/>
      <c r="R141" s="212"/>
      <c r="S141" s="212"/>
      <c r="T141" s="213"/>
      <c r="AT141" s="214" t="s">
        <v>143</v>
      </c>
      <c r="AU141" s="214" t="s">
        <v>84</v>
      </c>
      <c r="AV141" s="11" t="s">
        <v>84</v>
      </c>
      <c r="AW141" s="11" t="s">
        <v>37</v>
      </c>
      <c r="AX141" s="11" t="s">
        <v>74</v>
      </c>
      <c r="AY141" s="214" t="s">
        <v>133</v>
      </c>
    </row>
    <row r="142" spans="2:65" s="1" customFormat="1" ht="22.5" customHeight="1">
      <c r="B142" s="39"/>
      <c r="C142" s="191" t="s">
        <v>239</v>
      </c>
      <c r="D142" s="191" t="s">
        <v>136</v>
      </c>
      <c r="E142" s="192" t="s">
        <v>240</v>
      </c>
      <c r="F142" s="193" t="s">
        <v>241</v>
      </c>
      <c r="G142" s="194" t="s">
        <v>174</v>
      </c>
      <c r="H142" s="195">
        <v>81</v>
      </c>
      <c r="I142" s="196"/>
      <c r="J142" s="197">
        <f>ROUND(I142*H142,2)</f>
        <v>0</v>
      </c>
      <c r="K142" s="193" t="s">
        <v>140</v>
      </c>
      <c r="L142" s="59"/>
      <c r="M142" s="198" t="s">
        <v>21</v>
      </c>
      <c r="N142" s="199" t="s">
        <v>45</v>
      </c>
      <c r="O142" s="40"/>
      <c r="P142" s="200">
        <f>O142*H142</f>
        <v>0</v>
      </c>
      <c r="Q142" s="200">
        <v>2.42E-4</v>
      </c>
      <c r="R142" s="200">
        <f>Q142*H142</f>
        <v>1.9602000000000001E-2</v>
      </c>
      <c r="S142" s="200">
        <v>0</v>
      </c>
      <c r="T142" s="201">
        <f>S142*H142</f>
        <v>0</v>
      </c>
      <c r="AR142" s="22" t="s">
        <v>141</v>
      </c>
      <c r="AT142" s="22" t="s">
        <v>136</v>
      </c>
      <c r="AU142" s="22" t="s">
        <v>84</v>
      </c>
      <c r="AY142" s="22" t="s">
        <v>133</v>
      </c>
      <c r="BE142" s="202">
        <f>IF(N142="základní",J142,0)</f>
        <v>0</v>
      </c>
      <c r="BF142" s="202">
        <f>IF(N142="snížená",J142,0)</f>
        <v>0</v>
      </c>
      <c r="BG142" s="202">
        <f>IF(N142="zákl. přenesená",J142,0)</f>
        <v>0</v>
      </c>
      <c r="BH142" s="202">
        <f>IF(N142="sníž. přenesená",J142,0)</f>
        <v>0</v>
      </c>
      <c r="BI142" s="202">
        <f>IF(N142="nulová",J142,0)</f>
        <v>0</v>
      </c>
      <c r="BJ142" s="22" t="s">
        <v>82</v>
      </c>
      <c r="BK142" s="202">
        <f>ROUND(I142*H142,2)</f>
        <v>0</v>
      </c>
      <c r="BL142" s="22" t="s">
        <v>141</v>
      </c>
      <c r="BM142" s="22" t="s">
        <v>242</v>
      </c>
    </row>
    <row r="143" spans="2:65" s="11" customFormat="1" ht="13.5">
      <c r="B143" s="203"/>
      <c r="C143" s="204"/>
      <c r="D143" s="215" t="s">
        <v>143</v>
      </c>
      <c r="E143" s="216" t="s">
        <v>21</v>
      </c>
      <c r="F143" s="217" t="s">
        <v>243</v>
      </c>
      <c r="G143" s="204"/>
      <c r="H143" s="218">
        <v>81</v>
      </c>
      <c r="I143" s="209"/>
      <c r="J143" s="204"/>
      <c r="K143" s="204"/>
      <c r="L143" s="210"/>
      <c r="M143" s="211"/>
      <c r="N143" s="212"/>
      <c r="O143" s="212"/>
      <c r="P143" s="212"/>
      <c r="Q143" s="212"/>
      <c r="R143" s="212"/>
      <c r="S143" s="212"/>
      <c r="T143" s="213"/>
      <c r="AT143" s="214" t="s">
        <v>143</v>
      </c>
      <c r="AU143" s="214" t="s">
        <v>84</v>
      </c>
      <c r="AV143" s="11" t="s">
        <v>84</v>
      </c>
      <c r="AW143" s="11" t="s">
        <v>37</v>
      </c>
      <c r="AX143" s="11" t="s">
        <v>74</v>
      </c>
      <c r="AY143" s="214" t="s">
        <v>133</v>
      </c>
    </row>
    <row r="144" spans="2:65" s="10" customFormat="1" ht="29.85" customHeight="1">
      <c r="B144" s="174"/>
      <c r="C144" s="175"/>
      <c r="D144" s="188" t="s">
        <v>73</v>
      </c>
      <c r="E144" s="189" t="s">
        <v>244</v>
      </c>
      <c r="F144" s="189" t="s">
        <v>245</v>
      </c>
      <c r="G144" s="175"/>
      <c r="H144" s="175"/>
      <c r="I144" s="178"/>
      <c r="J144" s="190">
        <f>BK144</f>
        <v>0</v>
      </c>
      <c r="K144" s="175"/>
      <c r="L144" s="180"/>
      <c r="M144" s="181"/>
      <c r="N144" s="182"/>
      <c r="O144" s="182"/>
      <c r="P144" s="183">
        <f>SUM(P145:P150)</f>
        <v>0</v>
      </c>
      <c r="Q144" s="182"/>
      <c r="R144" s="183">
        <f>SUM(R145:R150)</f>
        <v>1.6264700000000001</v>
      </c>
      <c r="S144" s="182"/>
      <c r="T144" s="184">
        <f>SUM(T145:T150)</f>
        <v>0</v>
      </c>
      <c r="AR144" s="185" t="s">
        <v>82</v>
      </c>
      <c r="AT144" s="186" t="s">
        <v>73</v>
      </c>
      <c r="AU144" s="186" t="s">
        <v>82</v>
      </c>
      <c r="AY144" s="185" t="s">
        <v>133</v>
      </c>
      <c r="BK144" s="187">
        <f>SUM(BK145:BK150)</f>
        <v>0</v>
      </c>
    </row>
    <row r="145" spans="2:65" s="1" customFormat="1" ht="22.5" customHeight="1">
      <c r="B145" s="39"/>
      <c r="C145" s="191" t="s">
        <v>246</v>
      </c>
      <c r="D145" s="191" t="s">
        <v>136</v>
      </c>
      <c r="E145" s="192" t="s">
        <v>247</v>
      </c>
      <c r="F145" s="193" t="s">
        <v>248</v>
      </c>
      <c r="G145" s="194" t="s">
        <v>174</v>
      </c>
      <c r="H145" s="195">
        <v>40.5</v>
      </c>
      <c r="I145" s="196"/>
      <c r="J145" s="197">
        <f>ROUND(I145*H145,2)</f>
        <v>0</v>
      </c>
      <c r="K145" s="193" t="s">
        <v>140</v>
      </c>
      <c r="L145" s="59"/>
      <c r="M145" s="198" t="s">
        <v>21</v>
      </c>
      <c r="N145" s="199" t="s">
        <v>45</v>
      </c>
      <c r="O145" s="40"/>
      <c r="P145" s="200">
        <f>O145*H145</f>
        <v>0</v>
      </c>
      <c r="Q145" s="200">
        <v>2.5999999999999998E-4</v>
      </c>
      <c r="R145" s="200">
        <f>Q145*H145</f>
        <v>1.0529999999999999E-2</v>
      </c>
      <c r="S145" s="200">
        <v>0</v>
      </c>
      <c r="T145" s="201">
        <f>S145*H145</f>
        <v>0</v>
      </c>
      <c r="AR145" s="22" t="s">
        <v>141</v>
      </c>
      <c r="AT145" s="22" t="s">
        <v>136</v>
      </c>
      <c r="AU145" s="22" t="s">
        <v>84</v>
      </c>
      <c r="AY145" s="22" t="s">
        <v>133</v>
      </c>
      <c r="BE145" s="202">
        <f>IF(N145="základní",J145,0)</f>
        <v>0</v>
      </c>
      <c r="BF145" s="202">
        <f>IF(N145="snížená",J145,0)</f>
        <v>0</v>
      </c>
      <c r="BG145" s="202">
        <f>IF(N145="zákl. přenesená",J145,0)</f>
        <v>0</v>
      </c>
      <c r="BH145" s="202">
        <f>IF(N145="sníž. přenesená",J145,0)</f>
        <v>0</v>
      </c>
      <c r="BI145" s="202">
        <f>IF(N145="nulová",J145,0)</f>
        <v>0</v>
      </c>
      <c r="BJ145" s="22" t="s">
        <v>82</v>
      </c>
      <c r="BK145" s="202">
        <f>ROUND(I145*H145,2)</f>
        <v>0</v>
      </c>
      <c r="BL145" s="22" t="s">
        <v>141</v>
      </c>
      <c r="BM145" s="22" t="s">
        <v>249</v>
      </c>
    </row>
    <row r="146" spans="2:65" s="11" customFormat="1" ht="13.5">
      <c r="B146" s="203"/>
      <c r="C146" s="204"/>
      <c r="D146" s="205" t="s">
        <v>143</v>
      </c>
      <c r="E146" s="206" t="s">
        <v>21</v>
      </c>
      <c r="F146" s="207" t="s">
        <v>198</v>
      </c>
      <c r="G146" s="204"/>
      <c r="H146" s="208">
        <v>40.5</v>
      </c>
      <c r="I146" s="209"/>
      <c r="J146" s="204"/>
      <c r="K146" s="204"/>
      <c r="L146" s="210"/>
      <c r="M146" s="211"/>
      <c r="N146" s="212"/>
      <c r="O146" s="212"/>
      <c r="P146" s="212"/>
      <c r="Q146" s="212"/>
      <c r="R146" s="212"/>
      <c r="S146" s="212"/>
      <c r="T146" s="213"/>
      <c r="AT146" s="214" t="s">
        <v>143</v>
      </c>
      <c r="AU146" s="214" t="s">
        <v>84</v>
      </c>
      <c r="AV146" s="11" t="s">
        <v>84</v>
      </c>
      <c r="AW146" s="11" t="s">
        <v>37</v>
      </c>
      <c r="AX146" s="11" t="s">
        <v>74</v>
      </c>
      <c r="AY146" s="214" t="s">
        <v>133</v>
      </c>
    </row>
    <row r="147" spans="2:65" s="1" customFormat="1" ht="31.5" customHeight="1">
      <c r="B147" s="39"/>
      <c r="C147" s="191" t="s">
        <v>9</v>
      </c>
      <c r="D147" s="191" t="s">
        <v>136</v>
      </c>
      <c r="E147" s="192" t="s">
        <v>250</v>
      </c>
      <c r="F147" s="193" t="s">
        <v>251</v>
      </c>
      <c r="G147" s="194" t="s">
        <v>174</v>
      </c>
      <c r="H147" s="195">
        <v>40.5</v>
      </c>
      <c r="I147" s="196"/>
      <c r="J147" s="197">
        <f>ROUND(I147*H147,2)</f>
        <v>0</v>
      </c>
      <c r="K147" s="193" t="s">
        <v>140</v>
      </c>
      <c r="L147" s="59"/>
      <c r="M147" s="198" t="s">
        <v>21</v>
      </c>
      <c r="N147" s="199" t="s">
        <v>45</v>
      </c>
      <c r="O147" s="40"/>
      <c r="P147" s="200">
        <f>O147*H147</f>
        <v>0</v>
      </c>
      <c r="Q147" s="200">
        <v>2.0480000000000002E-2</v>
      </c>
      <c r="R147" s="200">
        <f>Q147*H147</f>
        <v>0.82944000000000007</v>
      </c>
      <c r="S147" s="200">
        <v>0</v>
      </c>
      <c r="T147" s="201">
        <f>S147*H147</f>
        <v>0</v>
      </c>
      <c r="AR147" s="22" t="s">
        <v>141</v>
      </c>
      <c r="AT147" s="22" t="s">
        <v>136</v>
      </c>
      <c r="AU147" s="22" t="s">
        <v>84</v>
      </c>
      <c r="AY147" s="22" t="s">
        <v>133</v>
      </c>
      <c r="BE147" s="202">
        <f>IF(N147="základní",J147,0)</f>
        <v>0</v>
      </c>
      <c r="BF147" s="202">
        <f>IF(N147="snížená",J147,0)</f>
        <v>0</v>
      </c>
      <c r="BG147" s="202">
        <f>IF(N147="zákl. přenesená",J147,0)</f>
        <v>0</v>
      </c>
      <c r="BH147" s="202">
        <f>IF(N147="sníž. přenesená",J147,0)</f>
        <v>0</v>
      </c>
      <c r="BI147" s="202">
        <f>IF(N147="nulová",J147,0)</f>
        <v>0</v>
      </c>
      <c r="BJ147" s="22" t="s">
        <v>82</v>
      </c>
      <c r="BK147" s="202">
        <f>ROUND(I147*H147,2)</f>
        <v>0</v>
      </c>
      <c r="BL147" s="22" t="s">
        <v>141</v>
      </c>
      <c r="BM147" s="22" t="s">
        <v>252</v>
      </c>
    </row>
    <row r="148" spans="2:65" s="1" customFormat="1" ht="44.25" customHeight="1">
      <c r="B148" s="39"/>
      <c r="C148" s="191" t="s">
        <v>253</v>
      </c>
      <c r="D148" s="191" t="s">
        <v>136</v>
      </c>
      <c r="E148" s="192" t="s">
        <v>254</v>
      </c>
      <c r="F148" s="193" t="s">
        <v>255</v>
      </c>
      <c r="G148" s="194" t="s">
        <v>174</v>
      </c>
      <c r="H148" s="195">
        <v>81</v>
      </c>
      <c r="I148" s="196"/>
      <c r="J148" s="197">
        <f>ROUND(I148*H148,2)</f>
        <v>0</v>
      </c>
      <c r="K148" s="193" t="s">
        <v>140</v>
      </c>
      <c r="L148" s="59"/>
      <c r="M148" s="198" t="s">
        <v>21</v>
      </c>
      <c r="N148" s="199" t="s">
        <v>45</v>
      </c>
      <c r="O148" s="40"/>
      <c r="P148" s="200">
        <f>O148*H148</f>
        <v>0</v>
      </c>
      <c r="Q148" s="200">
        <v>7.9000000000000008E-3</v>
      </c>
      <c r="R148" s="200">
        <f>Q148*H148</f>
        <v>0.63990000000000002</v>
      </c>
      <c r="S148" s="200">
        <v>0</v>
      </c>
      <c r="T148" s="201">
        <f>S148*H148</f>
        <v>0</v>
      </c>
      <c r="AR148" s="22" t="s">
        <v>141</v>
      </c>
      <c r="AT148" s="22" t="s">
        <v>136</v>
      </c>
      <c r="AU148" s="22" t="s">
        <v>84</v>
      </c>
      <c r="AY148" s="22" t="s">
        <v>133</v>
      </c>
      <c r="BE148" s="202">
        <f>IF(N148="základní",J148,0)</f>
        <v>0</v>
      </c>
      <c r="BF148" s="202">
        <f>IF(N148="snížená",J148,0)</f>
        <v>0</v>
      </c>
      <c r="BG148" s="202">
        <f>IF(N148="zákl. přenesená",J148,0)</f>
        <v>0</v>
      </c>
      <c r="BH148" s="202">
        <f>IF(N148="sníž. přenesená",J148,0)</f>
        <v>0</v>
      </c>
      <c r="BI148" s="202">
        <f>IF(N148="nulová",J148,0)</f>
        <v>0</v>
      </c>
      <c r="BJ148" s="22" t="s">
        <v>82</v>
      </c>
      <c r="BK148" s="202">
        <f>ROUND(I148*H148,2)</f>
        <v>0</v>
      </c>
      <c r="BL148" s="22" t="s">
        <v>141</v>
      </c>
      <c r="BM148" s="22" t="s">
        <v>256</v>
      </c>
    </row>
    <row r="149" spans="2:65" s="11" customFormat="1" ht="13.5">
      <c r="B149" s="203"/>
      <c r="C149" s="204"/>
      <c r="D149" s="205" t="s">
        <v>143</v>
      </c>
      <c r="E149" s="206" t="s">
        <v>21</v>
      </c>
      <c r="F149" s="207" t="s">
        <v>257</v>
      </c>
      <c r="G149" s="204"/>
      <c r="H149" s="208">
        <v>81</v>
      </c>
      <c r="I149" s="209"/>
      <c r="J149" s="204"/>
      <c r="K149" s="204"/>
      <c r="L149" s="210"/>
      <c r="M149" s="211"/>
      <c r="N149" s="212"/>
      <c r="O149" s="212"/>
      <c r="P149" s="212"/>
      <c r="Q149" s="212"/>
      <c r="R149" s="212"/>
      <c r="S149" s="212"/>
      <c r="T149" s="213"/>
      <c r="AT149" s="214" t="s">
        <v>143</v>
      </c>
      <c r="AU149" s="214" t="s">
        <v>84</v>
      </c>
      <c r="AV149" s="11" t="s">
        <v>84</v>
      </c>
      <c r="AW149" s="11" t="s">
        <v>37</v>
      </c>
      <c r="AX149" s="11" t="s">
        <v>74</v>
      </c>
      <c r="AY149" s="214" t="s">
        <v>133</v>
      </c>
    </row>
    <row r="150" spans="2:65" s="1" customFormat="1" ht="31.5" customHeight="1">
      <c r="B150" s="39"/>
      <c r="C150" s="191" t="s">
        <v>258</v>
      </c>
      <c r="D150" s="191" t="s">
        <v>136</v>
      </c>
      <c r="E150" s="192" t="s">
        <v>259</v>
      </c>
      <c r="F150" s="193" t="s">
        <v>260</v>
      </c>
      <c r="G150" s="194" t="s">
        <v>158</v>
      </c>
      <c r="H150" s="195">
        <v>10</v>
      </c>
      <c r="I150" s="196"/>
      <c r="J150" s="197">
        <f>ROUND(I150*H150,2)</f>
        <v>0</v>
      </c>
      <c r="K150" s="193" t="s">
        <v>140</v>
      </c>
      <c r="L150" s="59"/>
      <c r="M150" s="198" t="s">
        <v>21</v>
      </c>
      <c r="N150" s="199" t="s">
        <v>45</v>
      </c>
      <c r="O150" s="40"/>
      <c r="P150" s="200">
        <f>O150*H150</f>
        <v>0</v>
      </c>
      <c r="Q150" s="200">
        <v>1.4659999999999999E-2</v>
      </c>
      <c r="R150" s="200">
        <f>Q150*H150</f>
        <v>0.14660000000000001</v>
      </c>
      <c r="S150" s="200">
        <v>0</v>
      </c>
      <c r="T150" s="201">
        <f>S150*H150</f>
        <v>0</v>
      </c>
      <c r="AR150" s="22" t="s">
        <v>141</v>
      </c>
      <c r="AT150" s="22" t="s">
        <v>136</v>
      </c>
      <c r="AU150" s="22" t="s">
        <v>84</v>
      </c>
      <c r="AY150" s="22" t="s">
        <v>133</v>
      </c>
      <c r="BE150" s="202">
        <f>IF(N150="základní",J150,0)</f>
        <v>0</v>
      </c>
      <c r="BF150" s="202">
        <f>IF(N150="snížená",J150,0)</f>
        <v>0</v>
      </c>
      <c r="BG150" s="202">
        <f>IF(N150="zákl. přenesená",J150,0)</f>
        <v>0</v>
      </c>
      <c r="BH150" s="202">
        <f>IF(N150="sníž. přenesená",J150,0)</f>
        <v>0</v>
      </c>
      <c r="BI150" s="202">
        <f>IF(N150="nulová",J150,0)</f>
        <v>0</v>
      </c>
      <c r="BJ150" s="22" t="s">
        <v>82</v>
      </c>
      <c r="BK150" s="202">
        <f>ROUND(I150*H150,2)</f>
        <v>0</v>
      </c>
      <c r="BL150" s="22" t="s">
        <v>141</v>
      </c>
      <c r="BM150" s="22" t="s">
        <v>261</v>
      </c>
    </row>
    <row r="151" spans="2:65" s="10" customFormat="1" ht="29.85" customHeight="1">
      <c r="B151" s="174"/>
      <c r="C151" s="175"/>
      <c r="D151" s="188" t="s">
        <v>73</v>
      </c>
      <c r="E151" s="189" t="s">
        <v>262</v>
      </c>
      <c r="F151" s="189" t="s">
        <v>263</v>
      </c>
      <c r="G151" s="175"/>
      <c r="H151" s="175"/>
      <c r="I151" s="178"/>
      <c r="J151" s="190">
        <f>BK151</f>
        <v>0</v>
      </c>
      <c r="K151" s="175"/>
      <c r="L151" s="180"/>
      <c r="M151" s="181"/>
      <c r="N151" s="182"/>
      <c r="O151" s="182"/>
      <c r="P151" s="183">
        <f>SUM(P152:P153)</f>
        <v>0</v>
      </c>
      <c r="Q151" s="182"/>
      <c r="R151" s="183">
        <f>SUM(R152:R153)</f>
        <v>1.1251800000000001</v>
      </c>
      <c r="S151" s="182"/>
      <c r="T151" s="184">
        <f>SUM(T152:T153)</f>
        <v>0</v>
      </c>
      <c r="AR151" s="185" t="s">
        <v>82</v>
      </c>
      <c r="AT151" s="186" t="s">
        <v>73</v>
      </c>
      <c r="AU151" s="186" t="s">
        <v>82</v>
      </c>
      <c r="AY151" s="185" t="s">
        <v>133</v>
      </c>
      <c r="BK151" s="187">
        <f>SUM(BK152:BK153)</f>
        <v>0</v>
      </c>
    </row>
    <row r="152" spans="2:65" s="1" customFormat="1" ht="31.5" customHeight="1">
      <c r="B152" s="39"/>
      <c r="C152" s="191" t="s">
        <v>264</v>
      </c>
      <c r="D152" s="191" t="s">
        <v>136</v>
      </c>
      <c r="E152" s="192" t="s">
        <v>265</v>
      </c>
      <c r="F152" s="193" t="s">
        <v>266</v>
      </c>
      <c r="G152" s="194" t="s">
        <v>158</v>
      </c>
      <c r="H152" s="195">
        <v>2</v>
      </c>
      <c r="I152" s="196"/>
      <c r="J152" s="197">
        <f>ROUND(I152*H152,2)</f>
        <v>0</v>
      </c>
      <c r="K152" s="193" t="s">
        <v>140</v>
      </c>
      <c r="L152" s="59"/>
      <c r="M152" s="198" t="s">
        <v>21</v>
      </c>
      <c r="N152" s="199" t="s">
        <v>45</v>
      </c>
      <c r="O152" s="40"/>
      <c r="P152" s="200">
        <f>O152*H152</f>
        <v>0</v>
      </c>
      <c r="Q152" s="200">
        <v>0.54769000000000001</v>
      </c>
      <c r="R152" s="200">
        <f>Q152*H152</f>
        <v>1.09538</v>
      </c>
      <c r="S152" s="200">
        <v>0</v>
      </c>
      <c r="T152" s="201">
        <f>S152*H152</f>
        <v>0</v>
      </c>
      <c r="AR152" s="22" t="s">
        <v>141</v>
      </c>
      <c r="AT152" s="22" t="s">
        <v>136</v>
      </c>
      <c r="AU152" s="22" t="s">
        <v>84</v>
      </c>
      <c r="AY152" s="22" t="s">
        <v>133</v>
      </c>
      <c r="BE152" s="202">
        <f>IF(N152="základní",J152,0)</f>
        <v>0</v>
      </c>
      <c r="BF152" s="202">
        <f>IF(N152="snížená",J152,0)</f>
        <v>0</v>
      </c>
      <c r="BG152" s="202">
        <f>IF(N152="zákl. přenesená",J152,0)</f>
        <v>0</v>
      </c>
      <c r="BH152" s="202">
        <f>IF(N152="sníž. přenesená",J152,0)</f>
        <v>0</v>
      </c>
      <c r="BI152" s="202">
        <f>IF(N152="nulová",J152,0)</f>
        <v>0</v>
      </c>
      <c r="BJ152" s="22" t="s">
        <v>82</v>
      </c>
      <c r="BK152" s="202">
        <f>ROUND(I152*H152,2)</f>
        <v>0</v>
      </c>
      <c r="BL152" s="22" t="s">
        <v>141</v>
      </c>
      <c r="BM152" s="22" t="s">
        <v>267</v>
      </c>
    </row>
    <row r="153" spans="2:65" s="1" customFormat="1" ht="22.5" customHeight="1">
      <c r="B153" s="39"/>
      <c r="C153" s="230" t="s">
        <v>268</v>
      </c>
      <c r="D153" s="230" t="s">
        <v>217</v>
      </c>
      <c r="E153" s="231" t="s">
        <v>269</v>
      </c>
      <c r="F153" s="232" t="s">
        <v>270</v>
      </c>
      <c r="G153" s="233" t="s">
        <v>158</v>
      </c>
      <c r="H153" s="234">
        <v>2</v>
      </c>
      <c r="I153" s="235"/>
      <c r="J153" s="236">
        <f>ROUND(I153*H153,2)</f>
        <v>0</v>
      </c>
      <c r="K153" s="232" t="s">
        <v>140</v>
      </c>
      <c r="L153" s="237"/>
      <c r="M153" s="238" t="s">
        <v>21</v>
      </c>
      <c r="N153" s="239" t="s">
        <v>45</v>
      </c>
      <c r="O153" s="40"/>
      <c r="P153" s="200">
        <f>O153*H153</f>
        <v>0</v>
      </c>
      <c r="Q153" s="200">
        <v>1.49E-2</v>
      </c>
      <c r="R153" s="200">
        <f>Q153*H153</f>
        <v>2.98E-2</v>
      </c>
      <c r="S153" s="200">
        <v>0</v>
      </c>
      <c r="T153" s="201">
        <f>S153*H153</f>
        <v>0</v>
      </c>
      <c r="AR153" s="22" t="s">
        <v>177</v>
      </c>
      <c r="AT153" s="22" t="s">
        <v>217</v>
      </c>
      <c r="AU153" s="22" t="s">
        <v>84</v>
      </c>
      <c r="AY153" s="22" t="s">
        <v>133</v>
      </c>
      <c r="BE153" s="202">
        <f>IF(N153="základní",J153,0)</f>
        <v>0</v>
      </c>
      <c r="BF153" s="202">
        <f>IF(N153="snížená",J153,0)</f>
        <v>0</v>
      </c>
      <c r="BG153" s="202">
        <f>IF(N153="zákl. přenesená",J153,0)</f>
        <v>0</v>
      </c>
      <c r="BH153" s="202">
        <f>IF(N153="sníž. přenesená",J153,0)</f>
        <v>0</v>
      </c>
      <c r="BI153" s="202">
        <f>IF(N153="nulová",J153,0)</f>
        <v>0</v>
      </c>
      <c r="BJ153" s="22" t="s">
        <v>82</v>
      </c>
      <c r="BK153" s="202">
        <f>ROUND(I153*H153,2)</f>
        <v>0</v>
      </c>
      <c r="BL153" s="22" t="s">
        <v>141</v>
      </c>
      <c r="BM153" s="22" t="s">
        <v>271</v>
      </c>
    </row>
    <row r="154" spans="2:65" s="10" customFormat="1" ht="29.85" customHeight="1">
      <c r="B154" s="174"/>
      <c r="C154" s="175"/>
      <c r="D154" s="188" t="s">
        <v>73</v>
      </c>
      <c r="E154" s="189" t="s">
        <v>272</v>
      </c>
      <c r="F154" s="189" t="s">
        <v>273</v>
      </c>
      <c r="G154" s="175"/>
      <c r="H154" s="175"/>
      <c r="I154" s="178"/>
      <c r="J154" s="190">
        <f>BK154</f>
        <v>0</v>
      </c>
      <c r="K154" s="175"/>
      <c r="L154" s="180"/>
      <c r="M154" s="181"/>
      <c r="N154" s="182"/>
      <c r="O154" s="182"/>
      <c r="P154" s="183">
        <f>SUM(P155:P168)</f>
        <v>0</v>
      </c>
      <c r="Q154" s="182"/>
      <c r="R154" s="183">
        <f>SUM(R155:R168)</f>
        <v>1.39215E-2</v>
      </c>
      <c r="S154" s="182"/>
      <c r="T154" s="184">
        <f>SUM(T155:T168)</f>
        <v>0</v>
      </c>
      <c r="AR154" s="185" t="s">
        <v>82</v>
      </c>
      <c r="AT154" s="186" t="s">
        <v>73</v>
      </c>
      <c r="AU154" s="186" t="s">
        <v>82</v>
      </c>
      <c r="AY154" s="185" t="s">
        <v>133</v>
      </c>
      <c r="BK154" s="187">
        <f>SUM(BK155:BK168)</f>
        <v>0</v>
      </c>
    </row>
    <row r="155" spans="2:65" s="1" customFormat="1" ht="31.5" customHeight="1">
      <c r="B155" s="39"/>
      <c r="C155" s="191" t="s">
        <v>274</v>
      </c>
      <c r="D155" s="191" t="s">
        <v>136</v>
      </c>
      <c r="E155" s="192" t="s">
        <v>275</v>
      </c>
      <c r="F155" s="193" t="s">
        <v>276</v>
      </c>
      <c r="G155" s="194" t="s">
        <v>174</v>
      </c>
      <c r="H155" s="195">
        <v>499.4</v>
      </c>
      <c r="I155" s="196"/>
      <c r="J155" s="197">
        <f>ROUND(I155*H155,2)</f>
        <v>0</v>
      </c>
      <c r="K155" s="193" t="s">
        <v>140</v>
      </c>
      <c r="L155" s="59"/>
      <c r="M155" s="198" t="s">
        <v>21</v>
      </c>
      <c r="N155" s="199" t="s">
        <v>45</v>
      </c>
      <c r="O155" s="40"/>
      <c r="P155" s="200">
        <f>O155*H155</f>
        <v>0</v>
      </c>
      <c r="Q155" s="200">
        <v>0</v>
      </c>
      <c r="R155" s="200">
        <f>Q155*H155</f>
        <v>0</v>
      </c>
      <c r="S155" s="200">
        <v>0</v>
      </c>
      <c r="T155" s="201">
        <f>S155*H155</f>
        <v>0</v>
      </c>
      <c r="AR155" s="22" t="s">
        <v>141</v>
      </c>
      <c r="AT155" s="22" t="s">
        <v>136</v>
      </c>
      <c r="AU155" s="22" t="s">
        <v>84</v>
      </c>
      <c r="AY155" s="22" t="s">
        <v>133</v>
      </c>
      <c r="BE155" s="202">
        <f>IF(N155="základní",J155,0)</f>
        <v>0</v>
      </c>
      <c r="BF155" s="202">
        <f>IF(N155="snížená",J155,0)</f>
        <v>0</v>
      </c>
      <c r="BG155" s="202">
        <f>IF(N155="zákl. přenesená",J155,0)</f>
        <v>0</v>
      </c>
      <c r="BH155" s="202">
        <f>IF(N155="sníž. přenesená",J155,0)</f>
        <v>0</v>
      </c>
      <c r="BI155" s="202">
        <f>IF(N155="nulová",J155,0)</f>
        <v>0</v>
      </c>
      <c r="BJ155" s="22" t="s">
        <v>82</v>
      </c>
      <c r="BK155" s="202">
        <f>ROUND(I155*H155,2)</f>
        <v>0</v>
      </c>
      <c r="BL155" s="22" t="s">
        <v>141</v>
      </c>
      <c r="BM155" s="22" t="s">
        <v>277</v>
      </c>
    </row>
    <row r="156" spans="2:65" s="12" customFormat="1" ht="13.5">
      <c r="B156" s="219"/>
      <c r="C156" s="220"/>
      <c r="D156" s="215" t="s">
        <v>143</v>
      </c>
      <c r="E156" s="221" t="s">
        <v>21</v>
      </c>
      <c r="F156" s="222" t="s">
        <v>278</v>
      </c>
      <c r="G156" s="220"/>
      <c r="H156" s="223" t="s">
        <v>21</v>
      </c>
      <c r="I156" s="224"/>
      <c r="J156" s="220"/>
      <c r="K156" s="220"/>
      <c r="L156" s="225"/>
      <c r="M156" s="226"/>
      <c r="N156" s="227"/>
      <c r="O156" s="227"/>
      <c r="P156" s="227"/>
      <c r="Q156" s="227"/>
      <c r="R156" s="227"/>
      <c r="S156" s="227"/>
      <c r="T156" s="228"/>
      <c r="AT156" s="229" t="s">
        <v>143</v>
      </c>
      <c r="AU156" s="229" t="s">
        <v>84</v>
      </c>
      <c r="AV156" s="12" t="s">
        <v>82</v>
      </c>
      <c r="AW156" s="12" t="s">
        <v>37</v>
      </c>
      <c r="AX156" s="12" t="s">
        <v>74</v>
      </c>
      <c r="AY156" s="229" t="s">
        <v>133</v>
      </c>
    </row>
    <row r="157" spans="2:65" s="11" customFormat="1" ht="13.5">
      <c r="B157" s="203"/>
      <c r="C157" s="204"/>
      <c r="D157" s="205" t="s">
        <v>143</v>
      </c>
      <c r="E157" s="206" t="s">
        <v>21</v>
      </c>
      <c r="F157" s="207" t="s">
        <v>279</v>
      </c>
      <c r="G157" s="204"/>
      <c r="H157" s="208">
        <v>499.4</v>
      </c>
      <c r="I157" s="209"/>
      <c r="J157" s="204"/>
      <c r="K157" s="204"/>
      <c r="L157" s="210"/>
      <c r="M157" s="211"/>
      <c r="N157" s="212"/>
      <c r="O157" s="212"/>
      <c r="P157" s="212"/>
      <c r="Q157" s="212"/>
      <c r="R157" s="212"/>
      <c r="S157" s="212"/>
      <c r="T157" s="213"/>
      <c r="AT157" s="214" t="s">
        <v>143</v>
      </c>
      <c r="AU157" s="214" t="s">
        <v>84</v>
      </c>
      <c r="AV157" s="11" t="s">
        <v>84</v>
      </c>
      <c r="AW157" s="11" t="s">
        <v>37</v>
      </c>
      <c r="AX157" s="11" t="s">
        <v>74</v>
      </c>
      <c r="AY157" s="214" t="s">
        <v>133</v>
      </c>
    </row>
    <row r="158" spans="2:65" s="1" customFormat="1" ht="44.25" customHeight="1">
      <c r="B158" s="39"/>
      <c r="C158" s="191" t="s">
        <v>280</v>
      </c>
      <c r="D158" s="191" t="s">
        <v>136</v>
      </c>
      <c r="E158" s="192" t="s">
        <v>281</v>
      </c>
      <c r="F158" s="193" t="s">
        <v>282</v>
      </c>
      <c r="G158" s="194" t="s">
        <v>174</v>
      </c>
      <c r="H158" s="195">
        <v>4994</v>
      </c>
      <c r="I158" s="196"/>
      <c r="J158" s="197">
        <f>ROUND(I158*H158,2)</f>
        <v>0</v>
      </c>
      <c r="K158" s="193" t="s">
        <v>140</v>
      </c>
      <c r="L158" s="59"/>
      <c r="M158" s="198" t="s">
        <v>21</v>
      </c>
      <c r="N158" s="199" t="s">
        <v>45</v>
      </c>
      <c r="O158" s="40"/>
      <c r="P158" s="200">
        <f>O158*H158</f>
        <v>0</v>
      </c>
      <c r="Q158" s="200">
        <v>0</v>
      </c>
      <c r="R158" s="200">
        <f>Q158*H158</f>
        <v>0</v>
      </c>
      <c r="S158" s="200">
        <v>0</v>
      </c>
      <c r="T158" s="201">
        <f>S158*H158</f>
        <v>0</v>
      </c>
      <c r="AR158" s="22" t="s">
        <v>141</v>
      </c>
      <c r="AT158" s="22" t="s">
        <v>136</v>
      </c>
      <c r="AU158" s="22" t="s">
        <v>84</v>
      </c>
      <c r="AY158" s="22" t="s">
        <v>133</v>
      </c>
      <c r="BE158" s="202">
        <f>IF(N158="základní",J158,0)</f>
        <v>0</v>
      </c>
      <c r="BF158" s="202">
        <f>IF(N158="snížená",J158,0)</f>
        <v>0</v>
      </c>
      <c r="BG158" s="202">
        <f>IF(N158="zákl. přenesená",J158,0)</f>
        <v>0</v>
      </c>
      <c r="BH158" s="202">
        <f>IF(N158="sníž. přenesená",J158,0)</f>
        <v>0</v>
      </c>
      <c r="BI158" s="202">
        <f>IF(N158="nulová",J158,0)</f>
        <v>0</v>
      </c>
      <c r="BJ158" s="22" t="s">
        <v>82</v>
      </c>
      <c r="BK158" s="202">
        <f>ROUND(I158*H158,2)</f>
        <v>0</v>
      </c>
      <c r="BL158" s="22" t="s">
        <v>141</v>
      </c>
      <c r="BM158" s="22" t="s">
        <v>283</v>
      </c>
    </row>
    <row r="159" spans="2:65" s="11" customFormat="1" ht="13.5">
      <c r="B159" s="203"/>
      <c r="C159" s="204"/>
      <c r="D159" s="205" t="s">
        <v>143</v>
      </c>
      <c r="E159" s="204"/>
      <c r="F159" s="207" t="s">
        <v>284</v>
      </c>
      <c r="G159" s="204"/>
      <c r="H159" s="208">
        <v>4994</v>
      </c>
      <c r="I159" s="209"/>
      <c r="J159" s="204"/>
      <c r="K159" s="204"/>
      <c r="L159" s="210"/>
      <c r="M159" s="211"/>
      <c r="N159" s="212"/>
      <c r="O159" s="212"/>
      <c r="P159" s="212"/>
      <c r="Q159" s="212"/>
      <c r="R159" s="212"/>
      <c r="S159" s="212"/>
      <c r="T159" s="213"/>
      <c r="AT159" s="214" t="s">
        <v>143</v>
      </c>
      <c r="AU159" s="214" t="s">
        <v>84</v>
      </c>
      <c r="AV159" s="11" t="s">
        <v>84</v>
      </c>
      <c r="AW159" s="11" t="s">
        <v>6</v>
      </c>
      <c r="AX159" s="11" t="s">
        <v>82</v>
      </c>
      <c r="AY159" s="214" t="s">
        <v>133</v>
      </c>
    </row>
    <row r="160" spans="2:65" s="1" customFormat="1" ht="31.5" customHeight="1">
      <c r="B160" s="39"/>
      <c r="C160" s="191" t="s">
        <v>285</v>
      </c>
      <c r="D160" s="191" t="s">
        <v>136</v>
      </c>
      <c r="E160" s="192" t="s">
        <v>286</v>
      </c>
      <c r="F160" s="193" t="s">
        <v>287</v>
      </c>
      <c r="G160" s="194" t="s">
        <v>174</v>
      </c>
      <c r="H160" s="195">
        <v>499.4</v>
      </c>
      <c r="I160" s="196"/>
      <c r="J160" s="197">
        <f>ROUND(I160*H160,2)</f>
        <v>0</v>
      </c>
      <c r="K160" s="193" t="s">
        <v>140</v>
      </c>
      <c r="L160" s="59"/>
      <c r="M160" s="198" t="s">
        <v>21</v>
      </c>
      <c r="N160" s="199" t="s">
        <v>45</v>
      </c>
      <c r="O160" s="40"/>
      <c r="P160" s="200">
        <f>O160*H160</f>
        <v>0</v>
      </c>
      <c r="Q160" s="200">
        <v>0</v>
      </c>
      <c r="R160" s="200">
        <f>Q160*H160</f>
        <v>0</v>
      </c>
      <c r="S160" s="200">
        <v>0</v>
      </c>
      <c r="T160" s="201">
        <f>S160*H160</f>
        <v>0</v>
      </c>
      <c r="AR160" s="22" t="s">
        <v>141</v>
      </c>
      <c r="AT160" s="22" t="s">
        <v>136</v>
      </c>
      <c r="AU160" s="22" t="s">
        <v>84</v>
      </c>
      <c r="AY160" s="22" t="s">
        <v>133</v>
      </c>
      <c r="BE160" s="202">
        <f>IF(N160="základní",J160,0)</f>
        <v>0</v>
      </c>
      <c r="BF160" s="202">
        <f>IF(N160="snížená",J160,0)</f>
        <v>0</v>
      </c>
      <c r="BG160" s="202">
        <f>IF(N160="zákl. přenesená",J160,0)</f>
        <v>0</v>
      </c>
      <c r="BH160" s="202">
        <f>IF(N160="sníž. přenesená",J160,0)</f>
        <v>0</v>
      </c>
      <c r="BI160" s="202">
        <f>IF(N160="nulová",J160,0)</f>
        <v>0</v>
      </c>
      <c r="BJ160" s="22" t="s">
        <v>82</v>
      </c>
      <c r="BK160" s="202">
        <f>ROUND(I160*H160,2)</f>
        <v>0</v>
      </c>
      <c r="BL160" s="22" t="s">
        <v>141</v>
      </c>
      <c r="BM160" s="22" t="s">
        <v>288</v>
      </c>
    </row>
    <row r="161" spans="2:65" s="1" customFormat="1" ht="31.5" customHeight="1">
      <c r="B161" s="39"/>
      <c r="C161" s="191" t="s">
        <v>289</v>
      </c>
      <c r="D161" s="191" t="s">
        <v>136</v>
      </c>
      <c r="E161" s="192" t="s">
        <v>290</v>
      </c>
      <c r="F161" s="193" t="s">
        <v>291</v>
      </c>
      <c r="G161" s="194" t="s">
        <v>174</v>
      </c>
      <c r="H161" s="195">
        <v>26.4</v>
      </c>
      <c r="I161" s="196"/>
      <c r="J161" s="197">
        <f>ROUND(I161*H161,2)</f>
        <v>0</v>
      </c>
      <c r="K161" s="193" t="s">
        <v>140</v>
      </c>
      <c r="L161" s="59"/>
      <c r="M161" s="198" t="s">
        <v>21</v>
      </c>
      <c r="N161" s="199" t="s">
        <v>45</v>
      </c>
      <c r="O161" s="40"/>
      <c r="P161" s="200">
        <f>O161*H161</f>
        <v>0</v>
      </c>
      <c r="Q161" s="200">
        <v>1.2999999999999999E-4</v>
      </c>
      <c r="R161" s="200">
        <f>Q161*H161</f>
        <v>3.4319999999999997E-3</v>
      </c>
      <c r="S161" s="200">
        <v>0</v>
      </c>
      <c r="T161" s="201">
        <f>S161*H161</f>
        <v>0</v>
      </c>
      <c r="AR161" s="22" t="s">
        <v>141</v>
      </c>
      <c r="AT161" s="22" t="s">
        <v>136</v>
      </c>
      <c r="AU161" s="22" t="s">
        <v>84</v>
      </c>
      <c r="AY161" s="22" t="s">
        <v>133</v>
      </c>
      <c r="BE161" s="202">
        <f>IF(N161="základní",J161,0)</f>
        <v>0</v>
      </c>
      <c r="BF161" s="202">
        <f>IF(N161="snížená",J161,0)</f>
        <v>0</v>
      </c>
      <c r="BG161" s="202">
        <f>IF(N161="zákl. přenesená",J161,0)</f>
        <v>0</v>
      </c>
      <c r="BH161" s="202">
        <f>IF(N161="sníž. přenesená",J161,0)</f>
        <v>0</v>
      </c>
      <c r="BI161" s="202">
        <f>IF(N161="nulová",J161,0)</f>
        <v>0</v>
      </c>
      <c r="BJ161" s="22" t="s">
        <v>82</v>
      </c>
      <c r="BK161" s="202">
        <f>ROUND(I161*H161,2)</f>
        <v>0</v>
      </c>
      <c r="BL161" s="22" t="s">
        <v>141</v>
      </c>
      <c r="BM161" s="22" t="s">
        <v>292</v>
      </c>
    </row>
    <row r="162" spans="2:65" s="12" customFormat="1" ht="13.5">
      <c r="B162" s="219"/>
      <c r="C162" s="220"/>
      <c r="D162" s="215" t="s">
        <v>143</v>
      </c>
      <c r="E162" s="221" t="s">
        <v>21</v>
      </c>
      <c r="F162" s="222" t="s">
        <v>293</v>
      </c>
      <c r="G162" s="220"/>
      <c r="H162" s="223" t="s">
        <v>21</v>
      </c>
      <c r="I162" s="224"/>
      <c r="J162" s="220"/>
      <c r="K162" s="220"/>
      <c r="L162" s="225"/>
      <c r="M162" s="226"/>
      <c r="N162" s="227"/>
      <c r="O162" s="227"/>
      <c r="P162" s="227"/>
      <c r="Q162" s="227"/>
      <c r="R162" s="227"/>
      <c r="S162" s="227"/>
      <c r="T162" s="228"/>
      <c r="AT162" s="229" t="s">
        <v>143</v>
      </c>
      <c r="AU162" s="229" t="s">
        <v>84</v>
      </c>
      <c r="AV162" s="12" t="s">
        <v>82</v>
      </c>
      <c r="AW162" s="12" t="s">
        <v>37</v>
      </c>
      <c r="AX162" s="12" t="s">
        <v>74</v>
      </c>
      <c r="AY162" s="229" t="s">
        <v>133</v>
      </c>
    </row>
    <row r="163" spans="2:65" s="11" customFormat="1" ht="13.5">
      <c r="B163" s="203"/>
      <c r="C163" s="204"/>
      <c r="D163" s="215" t="s">
        <v>143</v>
      </c>
      <c r="E163" s="216" t="s">
        <v>21</v>
      </c>
      <c r="F163" s="217" t="s">
        <v>294</v>
      </c>
      <c r="G163" s="204"/>
      <c r="H163" s="218">
        <v>12.9</v>
      </c>
      <c r="I163" s="209"/>
      <c r="J163" s="204"/>
      <c r="K163" s="204"/>
      <c r="L163" s="210"/>
      <c r="M163" s="211"/>
      <c r="N163" s="212"/>
      <c r="O163" s="212"/>
      <c r="P163" s="212"/>
      <c r="Q163" s="212"/>
      <c r="R163" s="212"/>
      <c r="S163" s="212"/>
      <c r="T163" s="213"/>
      <c r="AT163" s="214" t="s">
        <v>143</v>
      </c>
      <c r="AU163" s="214" t="s">
        <v>84</v>
      </c>
      <c r="AV163" s="11" t="s">
        <v>84</v>
      </c>
      <c r="AW163" s="11" t="s">
        <v>37</v>
      </c>
      <c r="AX163" s="11" t="s">
        <v>74</v>
      </c>
      <c r="AY163" s="214" t="s">
        <v>133</v>
      </c>
    </row>
    <row r="164" spans="2:65" s="12" customFormat="1" ht="13.5">
      <c r="B164" s="219"/>
      <c r="C164" s="220"/>
      <c r="D164" s="215" t="s">
        <v>143</v>
      </c>
      <c r="E164" s="221" t="s">
        <v>21</v>
      </c>
      <c r="F164" s="222" t="s">
        <v>295</v>
      </c>
      <c r="G164" s="220"/>
      <c r="H164" s="223" t="s">
        <v>21</v>
      </c>
      <c r="I164" s="224"/>
      <c r="J164" s="220"/>
      <c r="K164" s="220"/>
      <c r="L164" s="225"/>
      <c r="M164" s="226"/>
      <c r="N164" s="227"/>
      <c r="O164" s="227"/>
      <c r="P164" s="227"/>
      <c r="Q164" s="227"/>
      <c r="R164" s="227"/>
      <c r="S164" s="227"/>
      <c r="T164" s="228"/>
      <c r="AT164" s="229" t="s">
        <v>143</v>
      </c>
      <c r="AU164" s="229" t="s">
        <v>84</v>
      </c>
      <c r="AV164" s="12" t="s">
        <v>82</v>
      </c>
      <c r="AW164" s="12" t="s">
        <v>37</v>
      </c>
      <c r="AX164" s="12" t="s">
        <v>74</v>
      </c>
      <c r="AY164" s="229" t="s">
        <v>133</v>
      </c>
    </row>
    <row r="165" spans="2:65" s="11" customFormat="1" ht="13.5">
      <c r="B165" s="203"/>
      <c r="C165" s="204"/>
      <c r="D165" s="205" t="s">
        <v>143</v>
      </c>
      <c r="E165" s="206" t="s">
        <v>21</v>
      </c>
      <c r="F165" s="207" t="s">
        <v>296</v>
      </c>
      <c r="G165" s="204"/>
      <c r="H165" s="208">
        <v>13.5</v>
      </c>
      <c r="I165" s="209"/>
      <c r="J165" s="204"/>
      <c r="K165" s="204"/>
      <c r="L165" s="210"/>
      <c r="M165" s="211"/>
      <c r="N165" s="212"/>
      <c r="O165" s="212"/>
      <c r="P165" s="212"/>
      <c r="Q165" s="212"/>
      <c r="R165" s="212"/>
      <c r="S165" s="212"/>
      <c r="T165" s="213"/>
      <c r="AT165" s="214" t="s">
        <v>143</v>
      </c>
      <c r="AU165" s="214" t="s">
        <v>84</v>
      </c>
      <c r="AV165" s="11" t="s">
        <v>84</v>
      </c>
      <c r="AW165" s="11" t="s">
        <v>37</v>
      </c>
      <c r="AX165" s="11" t="s">
        <v>74</v>
      </c>
      <c r="AY165" s="214" t="s">
        <v>133</v>
      </c>
    </row>
    <row r="166" spans="2:65" s="1" customFormat="1" ht="31.5" customHeight="1">
      <c r="B166" s="39"/>
      <c r="C166" s="191" t="s">
        <v>297</v>
      </c>
      <c r="D166" s="191" t="s">
        <v>136</v>
      </c>
      <c r="E166" s="192" t="s">
        <v>298</v>
      </c>
      <c r="F166" s="193" t="s">
        <v>299</v>
      </c>
      <c r="G166" s="194" t="s">
        <v>174</v>
      </c>
      <c r="H166" s="195">
        <v>49.95</v>
      </c>
      <c r="I166" s="196"/>
      <c r="J166" s="197">
        <f>ROUND(I166*H166,2)</f>
        <v>0</v>
      </c>
      <c r="K166" s="193" t="s">
        <v>140</v>
      </c>
      <c r="L166" s="59"/>
      <c r="M166" s="198" t="s">
        <v>21</v>
      </c>
      <c r="N166" s="199" t="s">
        <v>45</v>
      </c>
      <c r="O166" s="40"/>
      <c r="P166" s="200">
        <f>O166*H166</f>
        <v>0</v>
      </c>
      <c r="Q166" s="200">
        <v>2.1000000000000001E-4</v>
      </c>
      <c r="R166" s="200">
        <f>Q166*H166</f>
        <v>1.0489500000000001E-2</v>
      </c>
      <c r="S166" s="200">
        <v>0</v>
      </c>
      <c r="T166" s="201">
        <f>S166*H166</f>
        <v>0</v>
      </c>
      <c r="AR166" s="22" t="s">
        <v>141</v>
      </c>
      <c r="AT166" s="22" t="s">
        <v>136</v>
      </c>
      <c r="AU166" s="22" t="s">
        <v>84</v>
      </c>
      <c r="AY166" s="22" t="s">
        <v>133</v>
      </c>
      <c r="BE166" s="202">
        <f>IF(N166="základní",J166,0)</f>
        <v>0</v>
      </c>
      <c r="BF166" s="202">
        <f>IF(N166="snížená",J166,0)</f>
        <v>0</v>
      </c>
      <c r="BG166" s="202">
        <f>IF(N166="zákl. přenesená",J166,0)</f>
        <v>0</v>
      </c>
      <c r="BH166" s="202">
        <f>IF(N166="sníž. přenesená",J166,0)</f>
        <v>0</v>
      </c>
      <c r="BI166" s="202">
        <f>IF(N166="nulová",J166,0)</f>
        <v>0</v>
      </c>
      <c r="BJ166" s="22" t="s">
        <v>82</v>
      </c>
      <c r="BK166" s="202">
        <f>ROUND(I166*H166,2)</f>
        <v>0</v>
      </c>
      <c r="BL166" s="22" t="s">
        <v>141</v>
      </c>
      <c r="BM166" s="22" t="s">
        <v>300</v>
      </c>
    </row>
    <row r="167" spans="2:65" s="12" customFormat="1" ht="13.5">
      <c r="B167" s="219"/>
      <c r="C167" s="220"/>
      <c r="D167" s="215" t="s">
        <v>143</v>
      </c>
      <c r="E167" s="221" t="s">
        <v>21</v>
      </c>
      <c r="F167" s="222" t="s">
        <v>301</v>
      </c>
      <c r="G167" s="220"/>
      <c r="H167" s="223" t="s">
        <v>21</v>
      </c>
      <c r="I167" s="224"/>
      <c r="J167" s="220"/>
      <c r="K167" s="220"/>
      <c r="L167" s="225"/>
      <c r="M167" s="226"/>
      <c r="N167" s="227"/>
      <c r="O167" s="227"/>
      <c r="P167" s="227"/>
      <c r="Q167" s="227"/>
      <c r="R167" s="227"/>
      <c r="S167" s="227"/>
      <c r="T167" s="228"/>
      <c r="AT167" s="229" t="s">
        <v>143</v>
      </c>
      <c r="AU167" s="229" t="s">
        <v>84</v>
      </c>
      <c r="AV167" s="12" t="s">
        <v>82</v>
      </c>
      <c r="AW167" s="12" t="s">
        <v>37</v>
      </c>
      <c r="AX167" s="12" t="s">
        <v>74</v>
      </c>
      <c r="AY167" s="229" t="s">
        <v>133</v>
      </c>
    </row>
    <row r="168" spans="2:65" s="11" customFormat="1" ht="13.5">
      <c r="B168" s="203"/>
      <c r="C168" s="204"/>
      <c r="D168" s="215" t="s">
        <v>143</v>
      </c>
      <c r="E168" s="216" t="s">
        <v>21</v>
      </c>
      <c r="F168" s="217" t="s">
        <v>302</v>
      </c>
      <c r="G168" s="204"/>
      <c r="H168" s="218">
        <v>49.95</v>
      </c>
      <c r="I168" s="209"/>
      <c r="J168" s="204"/>
      <c r="K168" s="204"/>
      <c r="L168" s="210"/>
      <c r="M168" s="211"/>
      <c r="N168" s="212"/>
      <c r="O168" s="212"/>
      <c r="P168" s="212"/>
      <c r="Q168" s="212"/>
      <c r="R168" s="212"/>
      <c r="S168" s="212"/>
      <c r="T168" s="213"/>
      <c r="AT168" s="214" t="s">
        <v>143</v>
      </c>
      <c r="AU168" s="214" t="s">
        <v>84</v>
      </c>
      <c r="AV168" s="11" t="s">
        <v>84</v>
      </c>
      <c r="AW168" s="11" t="s">
        <v>37</v>
      </c>
      <c r="AX168" s="11" t="s">
        <v>74</v>
      </c>
      <c r="AY168" s="214" t="s">
        <v>133</v>
      </c>
    </row>
    <row r="169" spans="2:65" s="10" customFormat="1" ht="29.85" customHeight="1">
      <c r="B169" s="174"/>
      <c r="C169" s="175"/>
      <c r="D169" s="188" t="s">
        <v>73</v>
      </c>
      <c r="E169" s="189" t="s">
        <v>303</v>
      </c>
      <c r="F169" s="189" t="s">
        <v>304</v>
      </c>
      <c r="G169" s="175"/>
      <c r="H169" s="175"/>
      <c r="I169" s="178"/>
      <c r="J169" s="190">
        <f>BK169</f>
        <v>0</v>
      </c>
      <c r="K169" s="175"/>
      <c r="L169" s="180"/>
      <c r="M169" s="181"/>
      <c r="N169" s="182"/>
      <c r="O169" s="182"/>
      <c r="P169" s="183">
        <f>P170</f>
        <v>0</v>
      </c>
      <c r="Q169" s="182"/>
      <c r="R169" s="183">
        <f>R170</f>
        <v>2.1498400000000004E-2</v>
      </c>
      <c r="S169" s="182"/>
      <c r="T169" s="184">
        <f>T170</f>
        <v>0</v>
      </c>
      <c r="AR169" s="185" t="s">
        <v>82</v>
      </c>
      <c r="AT169" s="186" t="s">
        <v>73</v>
      </c>
      <c r="AU169" s="186" t="s">
        <v>82</v>
      </c>
      <c r="AY169" s="185" t="s">
        <v>133</v>
      </c>
      <c r="BK169" s="187">
        <f>BK170</f>
        <v>0</v>
      </c>
    </row>
    <row r="170" spans="2:65" s="1" customFormat="1" ht="57" customHeight="1">
      <c r="B170" s="39"/>
      <c r="C170" s="191" t="s">
        <v>305</v>
      </c>
      <c r="D170" s="191" t="s">
        <v>136</v>
      </c>
      <c r="E170" s="192" t="s">
        <v>306</v>
      </c>
      <c r="F170" s="193" t="s">
        <v>307</v>
      </c>
      <c r="G170" s="194" t="s">
        <v>174</v>
      </c>
      <c r="H170" s="195">
        <v>537.46</v>
      </c>
      <c r="I170" s="196"/>
      <c r="J170" s="197">
        <f>ROUND(I170*H170,2)</f>
        <v>0</v>
      </c>
      <c r="K170" s="193" t="s">
        <v>140</v>
      </c>
      <c r="L170" s="59"/>
      <c r="M170" s="198" t="s">
        <v>21</v>
      </c>
      <c r="N170" s="199" t="s">
        <v>45</v>
      </c>
      <c r="O170" s="40"/>
      <c r="P170" s="200">
        <f>O170*H170</f>
        <v>0</v>
      </c>
      <c r="Q170" s="200">
        <v>4.0000000000000003E-5</v>
      </c>
      <c r="R170" s="200">
        <f>Q170*H170</f>
        <v>2.1498400000000004E-2</v>
      </c>
      <c r="S170" s="200">
        <v>0</v>
      </c>
      <c r="T170" s="201">
        <f>S170*H170</f>
        <v>0</v>
      </c>
      <c r="AR170" s="22" t="s">
        <v>141</v>
      </c>
      <c r="AT170" s="22" t="s">
        <v>136</v>
      </c>
      <c r="AU170" s="22" t="s">
        <v>84</v>
      </c>
      <c r="AY170" s="22" t="s">
        <v>133</v>
      </c>
      <c r="BE170" s="202">
        <f>IF(N170="základní",J170,0)</f>
        <v>0</v>
      </c>
      <c r="BF170" s="202">
        <f>IF(N170="snížená",J170,0)</f>
        <v>0</v>
      </c>
      <c r="BG170" s="202">
        <f>IF(N170="zákl. přenesená",J170,0)</f>
        <v>0</v>
      </c>
      <c r="BH170" s="202">
        <f>IF(N170="sníž. přenesená",J170,0)</f>
        <v>0</v>
      </c>
      <c r="BI170" s="202">
        <f>IF(N170="nulová",J170,0)</f>
        <v>0</v>
      </c>
      <c r="BJ170" s="22" t="s">
        <v>82</v>
      </c>
      <c r="BK170" s="202">
        <f>ROUND(I170*H170,2)</f>
        <v>0</v>
      </c>
      <c r="BL170" s="22" t="s">
        <v>141</v>
      </c>
      <c r="BM170" s="22" t="s">
        <v>308</v>
      </c>
    </row>
    <row r="171" spans="2:65" s="10" customFormat="1" ht="29.85" customHeight="1">
      <c r="B171" s="174"/>
      <c r="C171" s="175"/>
      <c r="D171" s="188" t="s">
        <v>73</v>
      </c>
      <c r="E171" s="189" t="s">
        <v>309</v>
      </c>
      <c r="F171" s="189" t="s">
        <v>310</v>
      </c>
      <c r="G171" s="175"/>
      <c r="H171" s="175"/>
      <c r="I171" s="178"/>
      <c r="J171" s="190">
        <f>BK171</f>
        <v>0</v>
      </c>
      <c r="K171" s="175"/>
      <c r="L171" s="180"/>
      <c r="M171" s="181"/>
      <c r="N171" s="182"/>
      <c r="O171" s="182"/>
      <c r="P171" s="183">
        <f>SUM(P172:P190)</f>
        <v>0</v>
      </c>
      <c r="Q171" s="182"/>
      <c r="R171" s="183">
        <f>SUM(R172:R190)</f>
        <v>5.4000000000000006E-2</v>
      </c>
      <c r="S171" s="182"/>
      <c r="T171" s="184">
        <f>SUM(T172:T190)</f>
        <v>5.1304999999999996</v>
      </c>
      <c r="AR171" s="185" t="s">
        <v>82</v>
      </c>
      <c r="AT171" s="186" t="s">
        <v>73</v>
      </c>
      <c r="AU171" s="186" t="s">
        <v>82</v>
      </c>
      <c r="AY171" s="185" t="s">
        <v>133</v>
      </c>
      <c r="BK171" s="187">
        <f>SUM(BK172:BK190)</f>
        <v>0</v>
      </c>
    </row>
    <row r="172" spans="2:65" s="1" customFormat="1" ht="31.5" customHeight="1">
      <c r="B172" s="39"/>
      <c r="C172" s="191" t="s">
        <v>311</v>
      </c>
      <c r="D172" s="191" t="s">
        <v>136</v>
      </c>
      <c r="E172" s="192" t="s">
        <v>312</v>
      </c>
      <c r="F172" s="193" t="s">
        <v>313</v>
      </c>
      <c r="G172" s="194" t="s">
        <v>174</v>
      </c>
      <c r="H172" s="195">
        <v>121.5</v>
      </c>
      <c r="I172" s="196"/>
      <c r="J172" s="197">
        <f>ROUND(I172*H172,2)</f>
        <v>0</v>
      </c>
      <c r="K172" s="193" t="s">
        <v>140</v>
      </c>
      <c r="L172" s="59"/>
      <c r="M172" s="198" t="s">
        <v>21</v>
      </c>
      <c r="N172" s="199" t="s">
        <v>45</v>
      </c>
      <c r="O172" s="40"/>
      <c r="P172" s="200">
        <f>O172*H172</f>
        <v>0</v>
      </c>
      <c r="Q172" s="200">
        <v>0</v>
      </c>
      <c r="R172" s="200">
        <f>Q172*H172</f>
        <v>0</v>
      </c>
      <c r="S172" s="200">
        <v>3.2000000000000001E-2</v>
      </c>
      <c r="T172" s="201">
        <f>S172*H172</f>
        <v>3.8879999999999999</v>
      </c>
      <c r="AR172" s="22" t="s">
        <v>141</v>
      </c>
      <c r="AT172" s="22" t="s">
        <v>136</v>
      </c>
      <c r="AU172" s="22" t="s">
        <v>84</v>
      </c>
      <c r="AY172" s="22" t="s">
        <v>133</v>
      </c>
      <c r="BE172" s="202">
        <f>IF(N172="základní",J172,0)</f>
        <v>0</v>
      </c>
      <c r="BF172" s="202">
        <f>IF(N172="snížená",J172,0)</f>
        <v>0</v>
      </c>
      <c r="BG172" s="202">
        <f>IF(N172="zákl. přenesená",J172,0)</f>
        <v>0</v>
      </c>
      <c r="BH172" s="202">
        <f>IF(N172="sníž. přenesená",J172,0)</f>
        <v>0</v>
      </c>
      <c r="BI172" s="202">
        <f>IF(N172="nulová",J172,0)</f>
        <v>0</v>
      </c>
      <c r="BJ172" s="22" t="s">
        <v>82</v>
      </c>
      <c r="BK172" s="202">
        <f>ROUND(I172*H172,2)</f>
        <v>0</v>
      </c>
      <c r="BL172" s="22" t="s">
        <v>141</v>
      </c>
      <c r="BM172" s="22" t="s">
        <v>314</v>
      </c>
    </row>
    <row r="173" spans="2:65" s="11" customFormat="1" ht="13.5">
      <c r="B173" s="203"/>
      <c r="C173" s="204"/>
      <c r="D173" s="205" t="s">
        <v>143</v>
      </c>
      <c r="E173" s="206" t="s">
        <v>21</v>
      </c>
      <c r="F173" s="207" t="s">
        <v>315</v>
      </c>
      <c r="G173" s="204"/>
      <c r="H173" s="208">
        <v>121.5</v>
      </c>
      <c r="I173" s="209"/>
      <c r="J173" s="204"/>
      <c r="K173" s="204"/>
      <c r="L173" s="210"/>
      <c r="M173" s="211"/>
      <c r="N173" s="212"/>
      <c r="O173" s="212"/>
      <c r="P173" s="212"/>
      <c r="Q173" s="212"/>
      <c r="R173" s="212"/>
      <c r="S173" s="212"/>
      <c r="T173" s="213"/>
      <c r="AT173" s="214" t="s">
        <v>143</v>
      </c>
      <c r="AU173" s="214" t="s">
        <v>84</v>
      </c>
      <c r="AV173" s="11" t="s">
        <v>84</v>
      </c>
      <c r="AW173" s="11" t="s">
        <v>37</v>
      </c>
      <c r="AX173" s="11" t="s">
        <v>74</v>
      </c>
      <c r="AY173" s="214" t="s">
        <v>133</v>
      </c>
    </row>
    <row r="174" spans="2:65" s="1" customFormat="1" ht="31.5" customHeight="1">
      <c r="B174" s="39"/>
      <c r="C174" s="191" t="s">
        <v>316</v>
      </c>
      <c r="D174" s="191" t="s">
        <v>136</v>
      </c>
      <c r="E174" s="192" t="s">
        <v>317</v>
      </c>
      <c r="F174" s="193" t="s">
        <v>318</v>
      </c>
      <c r="G174" s="194" t="s">
        <v>174</v>
      </c>
      <c r="H174" s="195">
        <v>6</v>
      </c>
      <c r="I174" s="196"/>
      <c r="J174" s="197">
        <f>ROUND(I174*H174,2)</f>
        <v>0</v>
      </c>
      <c r="K174" s="193" t="s">
        <v>140</v>
      </c>
      <c r="L174" s="59"/>
      <c r="M174" s="198" t="s">
        <v>21</v>
      </c>
      <c r="N174" s="199" t="s">
        <v>45</v>
      </c>
      <c r="O174" s="40"/>
      <c r="P174" s="200">
        <f>O174*H174</f>
        <v>0</v>
      </c>
      <c r="Q174" s="200">
        <v>0</v>
      </c>
      <c r="R174" s="200">
        <f>Q174*H174</f>
        <v>0</v>
      </c>
      <c r="S174" s="200">
        <v>6.3E-2</v>
      </c>
      <c r="T174" s="201">
        <f>S174*H174</f>
        <v>0.378</v>
      </c>
      <c r="AR174" s="22" t="s">
        <v>141</v>
      </c>
      <c r="AT174" s="22" t="s">
        <v>136</v>
      </c>
      <c r="AU174" s="22" t="s">
        <v>84</v>
      </c>
      <c r="AY174" s="22" t="s">
        <v>133</v>
      </c>
      <c r="BE174" s="202">
        <f>IF(N174="základní",J174,0)</f>
        <v>0</v>
      </c>
      <c r="BF174" s="202">
        <f>IF(N174="snížená",J174,0)</f>
        <v>0</v>
      </c>
      <c r="BG174" s="202">
        <f>IF(N174="zákl. přenesená",J174,0)</f>
        <v>0</v>
      </c>
      <c r="BH174" s="202">
        <f>IF(N174="sníž. přenesená",J174,0)</f>
        <v>0</v>
      </c>
      <c r="BI174" s="202">
        <f>IF(N174="nulová",J174,0)</f>
        <v>0</v>
      </c>
      <c r="BJ174" s="22" t="s">
        <v>82</v>
      </c>
      <c r="BK174" s="202">
        <f>ROUND(I174*H174,2)</f>
        <v>0</v>
      </c>
      <c r="BL174" s="22" t="s">
        <v>141</v>
      </c>
      <c r="BM174" s="22" t="s">
        <v>319</v>
      </c>
    </row>
    <row r="175" spans="2:65" s="11" customFormat="1" ht="13.5">
      <c r="B175" s="203"/>
      <c r="C175" s="204"/>
      <c r="D175" s="205" t="s">
        <v>143</v>
      </c>
      <c r="E175" s="206" t="s">
        <v>21</v>
      </c>
      <c r="F175" s="207" t="s">
        <v>320</v>
      </c>
      <c r="G175" s="204"/>
      <c r="H175" s="208">
        <v>6</v>
      </c>
      <c r="I175" s="209"/>
      <c r="J175" s="204"/>
      <c r="K175" s="204"/>
      <c r="L175" s="210"/>
      <c r="M175" s="211"/>
      <c r="N175" s="212"/>
      <c r="O175" s="212"/>
      <c r="P175" s="212"/>
      <c r="Q175" s="212"/>
      <c r="R175" s="212"/>
      <c r="S175" s="212"/>
      <c r="T175" s="213"/>
      <c r="AT175" s="214" t="s">
        <v>143</v>
      </c>
      <c r="AU175" s="214" t="s">
        <v>84</v>
      </c>
      <c r="AV175" s="11" t="s">
        <v>84</v>
      </c>
      <c r="AW175" s="11" t="s">
        <v>37</v>
      </c>
      <c r="AX175" s="11" t="s">
        <v>74</v>
      </c>
      <c r="AY175" s="214" t="s">
        <v>133</v>
      </c>
    </row>
    <row r="176" spans="2:65" s="1" customFormat="1" ht="31.5" customHeight="1">
      <c r="B176" s="39"/>
      <c r="C176" s="191" t="s">
        <v>321</v>
      </c>
      <c r="D176" s="191" t="s">
        <v>136</v>
      </c>
      <c r="E176" s="192" t="s">
        <v>322</v>
      </c>
      <c r="F176" s="193" t="s">
        <v>323</v>
      </c>
      <c r="G176" s="194" t="s">
        <v>139</v>
      </c>
      <c r="H176" s="195">
        <v>0.25</v>
      </c>
      <c r="I176" s="196"/>
      <c r="J176" s="197">
        <f>ROUND(I176*H176,2)</f>
        <v>0</v>
      </c>
      <c r="K176" s="193" t="s">
        <v>140</v>
      </c>
      <c r="L176" s="59"/>
      <c r="M176" s="198" t="s">
        <v>21</v>
      </c>
      <c r="N176" s="199" t="s">
        <v>45</v>
      </c>
      <c r="O176" s="40"/>
      <c r="P176" s="200">
        <f>O176*H176</f>
        <v>0</v>
      </c>
      <c r="Q176" s="200">
        <v>0</v>
      </c>
      <c r="R176" s="200">
        <f>Q176*H176</f>
        <v>0</v>
      </c>
      <c r="S176" s="200">
        <v>2.4</v>
      </c>
      <c r="T176" s="201">
        <f>S176*H176</f>
        <v>0.6</v>
      </c>
      <c r="AR176" s="22" t="s">
        <v>141</v>
      </c>
      <c r="AT176" s="22" t="s">
        <v>136</v>
      </c>
      <c r="AU176" s="22" t="s">
        <v>84</v>
      </c>
      <c r="AY176" s="22" t="s">
        <v>133</v>
      </c>
      <c r="BE176" s="202">
        <f>IF(N176="základní",J176,0)</f>
        <v>0</v>
      </c>
      <c r="BF176" s="202">
        <f>IF(N176="snížená",J176,0)</f>
        <v>0</v>
      </c>
      <c r="BG176" s="202">
        <f>IF(N176="zákl. přenesená",J176,0)</f>
        <v>0</v>
      </c>
      <c r="BH176" s="202">
        <f>IF(N176="sníž. přenesená",J176,0)</f>
        <v>0</v>
      </c>
      <c r="BI176" s="202">
        <f>IF(N176="nulová",J176,0)</f>
        <v>0</v>
      </c>
      <c r="BJ176" s="22" t="s">
        <v>82</v>
      </c>
      <c r="BK176" s="202">
        <f>ROUND(I176*H176,2)</f>
        <v>0</v>
      </c>
      <c r="BL176" s="22" t="s">
        <v>141</v>
      </c>
      <c r="BM176" s="22" t="s">
        <v>324</v>
      </c>
    </row>
    <row r="177" spans="2:65" s="11" customFormat="1" ht="13.5">
      <c r="B177" s="203"/>
      <c r="C177" s="204"/>
      <c r="D177" s="205" t="s">
        <v>143</v>
      </c>
      <c r="E177" s="206" t="s">
        <v>21</v>
      </c>
      <c r="F177" s="207" t="s">
        <v>325</v>
      </c>
      <c r="G177" s="204"/>
      <c r="H177" s="208">
        <v>0.25</v>
      </c>
      <c r="I177" s="209"/>
      <c r="J177" s="204"/>
      <c r="K177" s="204"/>
      <c r="L177" s="210"/>
      <c r="M177" s="211"/>
      <c r="N177" s="212"/>
      <c r="O177" s="212"/>
      <c r="P177" s="212"/>
      <c r="Q177" s="212"/>
      <c r="R177" s="212"/>
      <c r="S177" s="212"/>
      <c r="T177" s="213"/>
      <c r="AT177" s="214" t="s">
        <v>143</v>
      </c>
      <c r="AU177" s="214" t="s">
        <v>84</v>
      </c>
      <c r="AV177" s="11" t="s">
        <v>84</v>
      </c>
      <c r="AW177" s="11" t="s">
        <v>37</v>
      </c>
      <c r="AX177" s="11" t="s">
        <v>74</v>
      </c>
      <c r="AY177" s="214" t="s">
        <v>133</v>
      </c>
    </row>
    <row r="178" spans="2:65" s="1" customFormat="1" ht="22.5" customHeight="1">
      <c r="B178" s="39"/>
      <c r="C178" s="191" t="s">
        <v>326</v>
      </c>
      <c r="D178" s="191" t="s">
        <v>136</v>
      </c>
      <c r="E178" s="192" t="s">
        <v>327</v>
      </c>
      <c r="F178" s="193" t="s">
        <v>328</v>
      </c>
      <c r="G178" s="194" t="s">
        <v>210</v>
      </c>
      <c r="H178" s="195">
        <v>27</v>
      </c>
      <c r="I178" s="196"/>
      <c r="J178" s="197">
        <f>ROUND(I178*H178,2)</f>
        <v>0</v>
      </c>
      <c r="K178" s="193" t="s">
        <v>140</v>
      </c>
      <c r="L178" s="59"/>
      <c r="M178" s="198" t="s">
        <v>21</v>
      </c>
      <c r="N178" s="199" t="s">
        <v>45</v>
      </c>
      <c r="O178" s="40"/>
      <c r="P178" s="200">
        <f>O178*H178</f>
        <v>0</v>
      </c>
      <c r="Q178" s="200">
        <v>0</v>
      </c>
      <c r="R178" s="200">
        <f>Q178*H178</f>
        <v>0</v>
      </c>
      <c r="S178" s="200">
        <v>0</v>
      </c>
      <c r="T178" s="201">
        <f>S178*H178</f>
        <v>0</v>
      </c>
      <c r="AR178" s="22" t="s">
        <v>141</v>
      </c>
      <c r="AT178" s="22" t="s">
        <v>136</v>
      </c>
      <c r="AU178" s="22" t="s">
        <v>84</v>
      </c>
      <c r="AY178" s="22" t="s">
        <v>133</v>
      </c>
      <c r="BE178" s="202">
        <f>IF(N178="základní",J178,0)</f>
        <v>0</v>
      </c>
      <c r="BF178" s="202">
        <f>IF(N178="snížená",J178,0)</f>
        <v>0</v>
      </c>
      <c r="BG178" s="202">
        <f>IF(N178="zákl. přenesená",J178,0)</f>
        <v>0</v>
      </c>
      <c r="BH178" s="202">
        <f>IF(N178="sníž. přenesená",J178,0)</f>
        <v>0</v>
      </c>
      <c r="BI178" s="202">
        <f>IF(N178="nulová",J178,0)</f>
        <v>0</v>
      </c>
      <c r="BJ178" s="22" t="s">
        <v>82</v>
      </c>
      <c r="BK178" s="202">
        <f>ROUND(I178*H178,2)</f>
        <v>0</v>
      </c>
      <c r="BL178" s="22" t="s">
        <v>141</v>
      </c>
      <c r="BM178" s="22" t="s">
        <v>329</v>
      </c>
    </row>
    <row r="179" spans="2:65" s="11" customFormat="1" ht="13.5">
      <c r="B179" s="203"/>
      <c r="C179" s="204"/>
      <c r="D179" s="205" t="s">
        <v>143</v>
      </c>
      <c r="E179" s="206" t="s">
        <v>21</v>
      </c>
      <c r="F179" s="207" t="s">
        <v>330</v>
      </c>
      <c r="G179" s="204"/>
      <c r="H179" s="208">
        <v>27</v>
      </c>
      <c r="I179" s="209"/>
      <c r="J179" s="204"/>
      <c r="K179" s="204"/>
      <c r="L179" s="210"/>
      <c r="M179" s="211"/>
      <c r="N179" s="212"/>
      <c r="O179" s="212"/>
      <c r="P179" s="212"/>
      <c r="Q179" s="212"/>
      <c r="R179" s="212"/>
      <c r="S179" s="212"/>
      <c r="T179" s="213"/>
      <c r="AT179" s="214" t="s">
        <v>143</v>
      </c>
      <c r="AU179" s="214" t="s">
        <v>84</v>
      </c>
      <c r="AV179" s="11" t="s">
        <v>84</v>
      </c>
      <c r="AW179" s="11" t="s">
        <v>37</v>
      </c>
      <c r="AX179" s="11" t="s">
        <v>74</v>
      </c>
      <c r="AY179" s="214" t="s">
        <v>133</v>
      </c>
    </row>
    <row r="180" spans="2:65" s="1" customFormat="1" ht="22.5" customHeight="1">
      <c r="B180" s="39"/>
      <c r="C180" s="191" t="s">
        <v>331</v>
      </c>
      <c r="D180" s="191" t="s">
        <v>136</v>
      </c>
      <c r="E180" s="192" t="s">
        <v>332</v>
      </c>
      <c r="F180" s="193" t="s">
        <v>333</v>
      </c>
      <c r="G180" s="194" t="s">
        <v>210</v>
      </c>
      <c r="H180" s="195">
        <v>5.4</v>
      </c>
      <c r="I180" s="196"/>
      <c r="J180" s="197">
        <f>ROUND(I180*H180,2)</f>
        <v>0</v>
      </c>
      <c r="K180" s="193" t="s">
        <v>21</v>
      </c>
      <c r="L180" s="59"/>
      <c r="M180" s="198" t="s">
        <v>21</v>
      </c>
      <c r="N180" s="199" t="s">
        <v>45</v>
      </c>
      <c r="O180" s="40"/>
      <c r="P180" s="200">
        <f>O180*H180</f>
        <v>0</v>
      </c>
      <c r="Q180" s="200">
        <v>0.01</v>
      </c>
      <c r="R180" s="200">
        <f>Q180*H180</f>
        <v>5.4000000000000006E-2</v>
      </c>
      <c r="S180" s="200">
        <v>0</v>
      </c>
      <c r="T180" s="201">
        <f>S180*H180</f>
        <v>0</v>
      </c>
      <c r="AR180" s="22" t="s">
        <v>141</v>
      </c>
      <c r="AT180" s="22" t="s">
        <v>136</v>
      </c>
      <c r="AU180" s="22" t="s">
        <v>84</v>
      </c>
      <c r="AY180" s="22" t="s">
        <v>133</v>
      </c>
      <c r="BE180" s="202">
        <f>IF(N180="základní",J180,0)</f>
        <v>0</v>
      </c>
      <c r="BF180" s="202">
        <f>IF(N180="snížená",J180,0)</f>
        <v>0</v>
      </c>
      <c r="BG180" s="202">
        <f>IF(N180="zákl. přenesená",J180,0)</f>
        <v>0</v>
      </c>
      <c r="BH180" s="202">
        <f>IF(N180="sníž. přenesená",J180,0)</f>
        <v>0</v>
      </c>
      <c r="BI180" s="202">
        <f>IF(N180="nulová",J180,0)</f>
        <v>0</v>
      </c>
      <c r="BJ180" s="22" t="s">
        <v>82</v>
      </c>
      <c r="BK180" s="202">
        <f>ROUND(I180*H180,2)</f>
        <v>0</v>
      </c>
      <c r="BL180" s="22" t="s">
        <v>141</v>
      </c>
      <c r="BM180" s="22" t="s">
        <v>334</v>
      </c>
    </row>
    <row r="181" spans="2:65" s="11" customFormat="1" ht="13.5">
      <c r="B181" s="203"/>
      <c r="C181" s="204"/>
      <c r="D181" s="205" t="s">
        <v>143</v>
      </c>
      <c r="E181" s="206" t="s">
        <v>21</v>
      </c>
      <c r="F181" s="207" t="s">
        <v>335</v>
      </c>
      <c r="G181" s="204"/>
      <c r="H181" s="208">
        <v>5.4</v>
      </c>
      <c r="I181" s="209"/>
      <c r="J181" s="204"/>
      <c r="K181" s="204"/>
      <c r="L181" s="210"/>
      <c r="M181" s="211"/>
      <c r="N181" s="212"/>
      <c r="O181" s="212"/>
      <c r="P181" s="212"/>
      <c r="Q181" s="212"/>
      <c r="R181" s="212"/>
      <c r="S181" s="212"/>
      <c r="T181" s="213"/>
      <c r="AT181" s="214" t="s">
        <v>143</v>
      </c>
      <c r="AU181" s="214" t="s">
        <v>84</v>
      </c>
      <c r="AV181" s="11" t="s">
        <v>84</v>
      </c>
      <c r="AW181" s="11" t="s">
        <v>37</v>
      </c>
      <c r="AX181" s="11" t="s">
        <v>74</v>
      </c>
      <c r="AY181" s="214" t="s">
        <v>133</v>
      </c>
    </row>
    <row r="182" spans="2:65" s="1" customFormat="1" ht="22.5" customHeight="1">
      <c r="B182" s="39"/>
      <c r="C182" s="191" t="s">
        <v>336</v>
      </c>
      <c r="D182" s="191" t="s">
        <v>136</v>
      </c>
      <c r="E182" s="192" t="s">
        <v>337</v>
      </c>
      <c r="F182" s="193" t="s">
        <v>338</v>
      </c>
      <c r="G182" s="194" t="s">
        <v>174</v>
      </c>
      <c r="H182" s="195">
        <v>4.7</v>
      </c>
      <c r="I182" s="196"/>
      <c r="J182" s="197">
        <f>ROUND(I182*H182,2)</f>
        <v>0</v>
      </c>
      <c r="K182" s="193" t="s">
        <v>140</v>
      </c>
      <c r="L182" s="59"/>
      <c r="M182" s="198" t="s">
        <v>21</v>
      </c>
      <c r="N182" s="199" t="s">
        <v>45</v>
      </c>
      <c r="O182" s="40"/>
      <c r="P182" s="200">
        <f>O182*H182</f>
        <v>0</v>
      </c>
      <c r="Q182" s="200">
        <v>0</v>
      </c>
      <c r="R182" s="200">
        <f>Q182*H182</f>
        <v>0</v>
      </c>
      <c r="S182" s="200">
        <v>5.5E-2</v>
      </c>
      <c r="T182" s="201">
        <f>S182*H182</f>
        <v>0.25850000000000001</v>
      </c>
      <c r="AR182" s="22" t="s">
        <v>141</v>
      </c>
      <c r="AT182" s="22" t="s">
        <v>136</v>
      </c>
      <c r="AU182" s="22" t="s">
        <v>84</v>
      </c>
      <c r="AY182" s="22" t="s">
        <v>133</v>
      </c>
      <c r="BE182" s="202">
        <f>IF(N182="základní",J182,0)</f>
        <v>0</v>
      </c>
      <c r="BF182" s="202">
        <f>IF(N182="snížená",J182,0)</f>
        <v>0</v>
      </c>
      <c r="BG182" s="202">
        <f>IF(N182="zákl. přenesená",J182,0)</f>
        <v>0</v>
      </c>
      <c r="BH182" s="202">
        <f>IF(N182="sníž. přenesená",J182,0)</f>
        <v>0</v>
      </c>
      <c r="BI182" s="202">
        <f>IF(N182="nulová",J182,0)</f>
        <v>0</v>
      </c>
      <c r="BJ182" s="22" t="s">
        <v>82</v>
      </c>
      <c r="BK182" s="202">
        <f>ROUND(I182*H182,2)</f>
        <v>0</v>
      </c>
      <c r="BL182" s="22" t="s">
        <v>141</v>
      </c>
      <c r="BM182" s="22" t="s">
        <v>339</v>
      </c>
    </row>
    <row r="183" spans="2:65" s="11" customFormat="1" ht="13.5">
      <c r="B183" s="203"/>
      <c r="C183" s="204"/>
      <c r="D183" s="205" t="s">
        <v>143</v>
      </c>
      <c r="E183" s="206" t="s">
        <v>21</v>
      </c>
      <c r="F183" s="207" t="s">
        <v>340</v>
      </c>
      <c r="G183" s="204"/>
      <c r="H183" s="208">
        <v>4.7</v>
      </c>
      <c r="I183" s="209"/>
      <c r="J183" s="204"/>
      <c r="K183" s="204"/>
      <c r="L183" s="210"/>
      <c r="M183" s="211"/>
      <c r="N183" s="212"/>
      <c r="O183" s="212"/>
      <c r="P183" s="212"/>
      <c r="Q183" s="212"/>
      <c r="R183" s="212"/>
      <c r="S183" s="212"/>
      <c r="T183" s="213"/>
      <c r="AT183" s="214" t="s">
        <v>143</v>
      </c>
      <c r="AU183" s="214" t="s">
        <v>84</v>
      </c>
      <c r="AV183" s="11" t="s">
        <v>84</v>
      </c>
      <c r="AW183" s="11" t="s">
        <v>37</v>
      </c>
      <c r="AX183" s="11" t="s">
        <v>74</v>
      </c>
      <c r="AY183" s="214" t="s">
        <v>133</v>
      </c>
    </row>
    <row r="184" spans="2:65" s="1" customFormat="1" ht="31.5" customHeight="1">
      <c r="B184" s="39"/>
      <c r="C184" s="191" t="s">
        <v>341</v>
      </c>
      <c r="D184" s="191" t="s">
        <v>136</v>
      </c>
      <c r="E184" s="192" t="s">
        <v>342</v>
      </c>
      <c r="F184" s="193" t="s">
        <v>343</v>
      </c>
      <c r="G184" s="194" t="s">
        <v>344</v>
      </c>
      <c r="H184" s="195">
        <v>6</v>
      </c>
      <c r="I184" s="196"/>
      <c r="J184" s="197">
        <f>ROUND(I184*H184,2)</f>
        <v>0</v>
      </c>
      <c r="K184" s="193" t="s">
        <v>140</v>
      </c>
      <c r="L184" s="59"/>
      <c r="M184" s="198" t="s">
        <v>21</v>
      </c>
      <c r="N184" s="199" t="s">
        <v>45</v>
      </c>
      <c r="O184" s="40"/>
      <c r="P184" s="200">
        <f>O184*H184</f>
        <v>0</v>
      </c>
      <c r="Q184" s="200">
        <v>0</v>
      </c>
      <c r="R184" s="200">
        <f>Q184*H184</f>
        <v>0</v>
      </c>
      <c r="S184" s="200">
        <v>1E-3</v>
      </c>
      <c r="T184" s="201">
        <f>S184*H184</f>
        <v>6.0000000000000001E-3</v>
      </c>
      <c r="AR184" s="22" t="s">
        <v>141</v>
      </c>
      <c r="AT184" s="22" t="s">
        <v>136</v>
      </c>
      <c r="AU184" s="22" t="s">
        <v>84</v>
      </c>
      <c r="AY184" s="22" t="s">
        <v>133</v>
      </c>
      <c r="BE184" s="202">
        <f>IF(N184="základní",J184,0)</f>
        <v>0</v>
      </c>
      <c r="BF184" s="202">
        <f>IF(N184="snížená",J184,0)</f>
        <v>0</v>
      </c>
      <c r="BG184" s="202">
        <f>IF(N184="zákl. přenesená",J184,0)</f>
        <v>0</v>
      </c>
      <c r="BH184" s="202">
        <f>IF(N184="sníž. přenesená",J184,0)</f>
        <v>0</v>
      </c>
      <c r="BI184" s="202">
        <f>IF(N184="nulová",J184,0)</f>
        <v>0</v>
      </c>
      <c r="BJ184" s="22" t="s">
        <v>82</v>
      </c>
      <c r="BK184" s="202">
        <f>ROUND(I184*H184,2)</f>
        <v>0</v>
      </c>
      <c r="BL184" s="22" t="s">
        <v>141</v>
      </c>
      <c r="BM184" s="22" t="s">
        <v>345</v>
      </c>
    </row>
    <row r="185" spans="2:65" s="12" customFormat="1" ht="13.5">
      <c r="B185" s="219"/>
      <c r="C185" s="220"/>
      <c r="D185" s="215" t="s">
        <v>143</v>
      </c>
      <c r="E185" s="221" t="s">
        <v>21</v>
      </c>
      <c r="F185" s="222" t="s">
        <v>346</v>
      </c>
      <c r="G185" s="220"/>
      <c r="H185" s="223" t="s">
        <v>21</v>
      </c>
      <c r="I185" s="224"/>
      <c r="J185" s="220"/>
      <c r="K185" s="220"/>
      <c r="L185" s="225"/>
      <c r="M185" s="226"/>
      <c r="N185" s="227"/>
      <c r="O185" s="227"/>
      <c r="P185" s="227"/>
      <c r="Q185" s="227"/>
      <c r="R185" s="227"/>
      <c r="S185" s="227"/>
      <c r="T185" s="228"/>
      <c r="AT185" s="229" t="s">
        <v>143</v>
      </c>
      <c r="AU185" s="229" t="s">
        <v>84</v>
      </c>
      <c r="AV185" s="12" t="s">
        <v>82</v>
      </c>
      <c r="AW185" s="12" t="s">
        <v>37</v>
      </c>
      <c r="AX185" s="12" t="s">
        <v>74</v>
      </c>
      <c r="AY185" s="229" t="s">
        <v>133</v>
      </c>
    </row>
    <row r="186" spans="2:65" s="11" customFormat="1" ht="13.5">
      <c r="B186" s="203"/>
      <c r="C186" s="204"/>
      <c r="D186" s="205" t="s">
        <v>143</v>
      </c>
      <c r="E186" s="206" t="s">
        <v>21</v>
      </c>
      <c r="F186" s="207" t="s">
        <v>347</v>
      </c>
      <c r="G186" s="204"/>
      <c r="H186" s="208">
        <v>6</v>
      </c>
      <c r="I186" s="209"/>
      <c r="J186" s="204"/>
      <c r="K186" s="204"/>
      <c r="L186" s="210"/>
      <c r="M186" s="211"/>
      <c r="N186" s="212"/>
      <c r="O186" s="212"/>
      <c r="P186" s="212"/>
      <c r="Q186" s="212"/>
      <c r="R186" s="212"/>
      <c r="S186" s="212"/>
      <c r="T186" s="213"/>
      <c r="AT186" s="214" t="s">
        <v>143</v>
      </c>
      <c r="AU186" s="214" t="s">
        <v>84</v>
      </c>
      <c r="AV186" s="11" t="s">
        <v>84</v>
      </c>
      <c r="AW186" s="11" t="s">
        <v>37</v>
      </c>
      <c r="AX186" s="11" t="s">
        <v>74</v>
      </c>
      <c r="AY186" s="214" t="s">
        <v>133</v>
      </c>
    </row>
    <row r="187" spans="2:65" s="1" customFormat="1" ht="22.5" customHeight="1">
      <c r="B187" s="39"/>
      <c r="C187" s="191" t="s">
        <v>348</v>
      </c>
      <c r="D187" s="191" t="s">
        <v>136</v>
      </c>
      <c r="E187" s="192" t="s">
        <v>349</v>
      </c>
      <c r="F187" s="193" t="s">
        <v>350</v>
      </c>
      <c r="G187" s="194" t="s">
        <v>174</v>
      </c>
      <c r="H187" s="195">
        <v>121.5</v>
      </c>
      <c r="I187" s="196"/>
      <c r="J187" s="197">
        <f>ROUND(I187*H187,2)</f>
        <v>0</v>
      </c>
      <c r="K187" s="193" t="s">
        <v>140</v>
      </c>
      <c r="L187" s="59"/>
      <c r="M187" s="198" t="s">
        <v>21</v>
      </c>
      <c r="N187" s="199" t="s">
        <v>45</v>
      </c>
      <c r="O187" s="40"/>
      <c r="P187" s="200">
        <f>O187*H187</f>
        <v>0</v>
      </c>
      <c r="Q187" s="200">
        <v>0</v>
      </c>
      <c r="R187" s="200">
        <f>Q187*H187</f>
        <v>0</v>
      </c>
      <c r="S187" s="200">
        <v>0</v>
      </c>
      <c r="T187" s="201">
        <f>S187*H187</f>
        <v>0</v>
      </c>
      <c r="AR187" s="22" t="s">
        <v>141</v>
      </c>
      <c r="AT187" s="22" t="s">
        <v>136</v>
      </c>
      <c r="AU187" s="22" t="s">
        <v>84</v>
      </c>
      <c r="AY187" s="22" t="s">
        <v>133</v>
      </c>
      <c r="BE187" s="202">
        <f>IF(N187="základní",J187,0)</f>
        <v>0</v>
      </c>
      <c r="BF187" s="202">
        <f>IF(N187="snížená",J187,0)</f>
        <v>0</v>
      </c>
      <c r="BG187" s="202">
        <f>IF(N187="zákl. přenesená",J187,0)</f>
        <v>0</v>
      </c>
      <c r="BH187" s="202">
        <f>IF(N187="sníž. přenesená",J187,0)</f>
        <v>0</v>
      </c>
      <c r="BI187" s="202">
        <f>IF(N187="nulová",J187,0)</f>
        <v>0</v>
      </c>
      <c r="BJ187" s="22" t="s">
        <v>82</v>
      </c>
      <c r="BK187" s="202">
        <f>ROUND(I187*H187,2)</f>
        <v>0</v>
      </c>
      <c r="BL187" s="22" t="s">
        <v>141</v>
      </c>
      <c r="BM187" s="22" t="s">
        <v>351</v>
      </c>
    </row>
    <row r="188" spans="2:65" s="11" customFormat="1" ht="13.5">
      <c r="B188" s="203"/>
      <c r="C188" s="204"/>
      <c r="D188" s="205" t="s">
        <v>143</v>
      </c>
      <c r="E188" s="206" t="s">
        <v>21</v>
      </c>
      <c r="F188" s="207" t="s">
        <v>352</v>
      </c>
      <c r="G188" s="204"/>
      <c r="H188" s="208">
        <v>121.5</v>
      </c>
      <c r="I188" s="209"/>
      <c r="J188" s="204"/>
      <c r="K188" s="204"/>
      <c r="L188" s="210"/>
      <c r="M188" s="211"/>
      <c r="N188" s="212"/>
      <c r="O188" s="212"/>
      <c r="P188" s="212"/>
      <c r="Q188" s="212"/>
      <c r="R188" s="212"/>
      <c r="S188" s="212"/>
      <c r="T188" s="213"/>
      <c r="AT188" s="214" t="s">
        <v>143</v>
      </c>
      <c r="AU188" s="214" t="s">
        <v>84</v>
      </c>
      <c r="AV188" s="11" t="s">
        <v>84</v>
      </c>
      <c r="AW188" s="11" t="s">
        <v>37</v>
      </c>
      <c r="AX188" s="11" t="s">
        <v>74</v>
      </c>
      <c r="AY188" s="214" t="s">
        <v>133</v>
      </c>
    </row>
    <row r="189" spans="2:65" s="1" customFormat="1" ht="22.5" customHeight="1">
      <c r="B189" s="39"/>
      <c r="C189" s="191" t="s">
        <v>353</v>
      </c>
      <c r="D189" s="191" t="s">
        <v>136</v>
      </c>
      <c r="E189" s="192" t="s">
        <v>354</v>
      </c>
      <c r="F189" s="193" t="s">
        <v>355</v>
      </c>
      <c r="G189" s="194" t="s">
        <v>174</v>
      </c>
      <c r="H189" s="195">
        <v>117</v>
      </c>
      <c r="I189" s="196"/>
      <c r="J189" s="197">
        <f>ROUND(I189*H189,2)</f>
        <v>0</v>
      </c>
      <c r="K189" s="193" t="s">
        <v>140</v>
      </c>
      <c r="L189" s="59"/>
      <c r="M189" s="198" t="s">
        <v>21</v>
      </c>
      <c r="N189" s="199" t="s">
        <v>45</v>
      </c>
      <c r="O189" s="40"/>
      <c r="P189" s="200">
        <f>O189*H189</f>
        <v>0</v>
      </c>
      <c r="Q189" s="200">
        <v>0</v>
      </c>
      <c r="R189" s="200">
        <f>Q189*H189</f>
        <v>0</v>
      </c>
      <c r="S189" s="200">
        <v>0</v>
      </c>
      <c r="T189" s="201">
        <f>S189*H189</f>
        <v>0</v>
      </c>
      <c r="AR189" s="22" t="s">
        <v>141</v>
      </c>
      <c r="AT189" s="22" t="s">
        <v>136</v>
      </c>
      <c r="AU189" s="22" t="s">
        <v>84</v>
      </c>
      <c r="AY189" s="22" t="s">
        <v>133</v>
      </c>
      <c r="BE189" s="202">
        <f>IF(N189="základní",J189,0)</f>
        <v>0</v>
      </c>
      <c r="BF189" s="202">
        <f>IF(N189="snížená",J189,0)</f>
        <v>0</v>
      </c>
      <c r="BG189" s="202">
        <f>IF(N189="zákl. přenesená",J189,0)</f>
        <v>0</v>
      </c>
      <c r="BH189" s="202">
        <f>IF(N189="sníž. přenesená",J189,0)</f>
        <v>0</v>
      </c>
      <c r="BI189" s="202">
        <f>IF(N189="nulová",J189,0)</f>
        <v>0</v>
      </c>
      <c r="BJ189" s="22" t="s">
        <v>82</v>
      </c>
      <c r="BK189" s="202">
        <f>ROUND(I189*H189,2)</f>
        <v>0</v>
      </c>
      <c r="BL189" s="22" t="s">
        <v>141</v>
      </c>
      <c r="BM189" s="22" t="s">
        <v>356</v>
      </c>
    </row>
    <row r="190" spans="2:65" s="11" customFormat="1" ht="13.5">
      <c r="B190" s="203"/>
      <c r="C190" s="204"/>
      <c r="D190" s="215" t="s">
        <v>143</v>
      </c>
      <c r="E190" s="216" t="s">
        <v>21</v>
      </c>
      <c r="F190" s="217" t="s">
        <v>357</v>
      </c>
      <c r="G190" s="204"/>
      <c r="H190" s="218">
        <v>117</v>
      </c>
      <c r="I190" s="209"/>
      <c r="J190" s="204"/>
      <c r="K190" s="204"/>
      <c r="L190" s="210"/>
      <c r="M190" s="211"/>
      <c r="N190" s="212"/>
      <c r="O190" s="212"/>
      <c r="P190" s="212"/>
      <c r="Q190" s="212"/>
      <c r="R190" s="212"/>
      <c r="S190" s="212"/>
      <c r="T190" s="213"/>
      <c r="AT190" s="214" t="s">
        <v>143</v>
      </c>
      <c r="AU190" s="214" t="s">
        <v>84</v>
      </c>
      <c r="AV190" s="11" t="s">
        <v>84</v>
      </c>
      <c r="AW190" s="11" t="s">
        <v>37</v>
      </c>
      <c r="AX190" s="11" t="s">
        <v>74</v>
      </c>
      <c r="AY190" s="214" t="s">
        <v>133</v>
      </c>
    </row>
    <row r="191" spans="2:65" s="10" customFormat="1" ht="29.85" customHeight="1">
      <c r="B191" s="174"/>
      <c r="C191" s="175"/>
      <c r="D191" s="188" t="s">
        <v>73</v>
      </c>
      <c r="E191" s="189" t="s">
        <v>358</v>
      </c>
      <c r="F191" s="189" t="s">
        <v>359</v>
      </c>
      <c r="G191" s="175"/>
      <c r="H191" s="175"/>
      <c r="I191" s="178"/>
      <c r="J191" s="190">
        <f>BK191</f>
        <v>0</v>
      </c>
      <c r="K191" s="175"/>
      <c r="L191" s="180"/>
      <c r="M191" s="181"/>
      <c r="N191" s="182"/>
      <c r="O191" s="182"/>
      <c r="P191" s="183">
        <f>SUM(P192:P196)</f>
        <v>0</v>
      </c>
      <c r="Q191" s="182"/>
      <c r="R191" s="183">
        <f>SUM(R192:R196)</f>
        <v>0</v>
      </c>
      <c r="S191" s="182"/>
      <c r="T191" s="184">
        <f>SUM(T192:T196)</f>
        <v>0</v>
      </c>
      <c r="AR191" s="185" t="s">
        <v>82</v>
      </c>
      <c r="AT191" s="186" t="s">
        <v>73</v>
      </c>
      <c r="AU191" s="186" t="s">
        <v>82</v>
      </c>
      <c r="AY191" s="185" t="s">
        <v>133</v>
      </c>
      <c r="BK191" s="187">
        <f>SUM(BK192:BK196)</f>
        <v>0</v>
      </c>
    </row>
    <row r="192" spans="2:65" s="1" customFormat="1" ht="31.5" customHeight="1">
      <c r="B192" s="39"/>
      <c r="C192" s="191" t="s">
        <v>360</v>
      </c>
      <c r="D192" s="191" t="s">
        <v>136</v>
      </c>
      <c r="E192" s="192" t="s">
        <v>361</v>
      </c>
      <c r="F192" s="193" t="s">
        <v>362</v>
      </c>
      <c r="G192" s="194" t="s">
        <v>168</v>
      </c>
      <c r="H192" s="195">
        <v>5.1310000000000002</v>
      </c>
      <c r="I192" s="196"/>
      <c r="J192" s="197">
        <f>ROUND(I192*H192,2)</f>
        <v>0</v>
      </c>
      <c r="K192" s="193" t="s">
        <v>140</v>
      </c>
      <c r="L192" s="59"/>
      <c r="M192" s="198" t="s">
        <v>21</v>
      </c>
      <c r="N192" s="199" t="s">
        <v>45</v>
      </c>
      <c r="O192" s="40"/>
      <c r="P192" s="200">
        <f>O192*H192</f>
        <v>0</v>
      </c>
      <c r="Q192" s="200">
        <v>0</v>
      </c>
      <c r="R192" s="200">
        <f>Q192*H192</f>
        <v>0</v>
      </c>
      <c r="S192" s="200">
        <v>0</v>
      </c>
      <c r="T192" s="201">
        <f>S192*H192</f>
        <v>0</v>
      </c>
      <c r="AR192" s="22" t="s">
        <v>141</v>
      </c>
      <c r="AT192" s="22" t="s">
        <v>136</v>
      </c>
      <c r="AU192" s="22" t="s">
        <v>84</v>
      </c>
      <c r="AY192" s="22" t="s">
        <v>133</v>
      </c>
      <c r="BE192" s="202">
        <f>IF(N192="základní",J192,0)</f>
        <v>0</v>
      </c>
      <c r="BF192" s="202">
        <f>IF(N192="snížená",J192,0)</f>
        <v>0</v>
      </c>
      <c r="BG192" s="202">
        <f>IF(N192="zákl. přenesená",J192,0)</f>
        <v>0</v>
      </c>
      <c r="BH192" s="202">
        <f>IF(N192="sníž. přenesená",J192,0)</f>
        <v>0</v>
      </c>
      <c r="BI192" s="202">
        <f>IF(N192="nulová",J192,0)</f>
        <v>0</v>
      </c>
      <c r="BJ192" s="22" t="s">
        <v>82</v>
      </c>
      <c r="BK192" s="202">
        <f>ROUND(I192*H192,2)</f>
        <v>0</v>
      </c>
      <c r="BL192" s="22" t="s">
        <v>141</v>
      </c>
      <c r="BM192" s="22" t="s">
        <v>363</v>
      </c>
    </row>
    <row r="193" spans="2:65" s="1" customFormat="1" ht="31.5" customHeight="1">
      <c r="B193" s="39"/>
      <c r="C193" s="191" t="s">
        <v>364</v>
      </c>
      <c r="D193" s="191" t="s">
        <v>136</v>
      </c>
      <c r="E193" s="192" t="s">
        <v>365</v>
      </c>
      <c r="F193" s="193" t="s">
        <v>366</v>
      </c>
      <c r="G193" s="194" t="s">
        <v>168</v>
      </c>
      <c r="H193" s="195">
        <v>5.1310000000000002</v>
      </c>
      <c r="I193" s="196"/>
      <c r="J193" s="197">
        <f>ROUND(I193*H193,2)</f>
        <v>0</v>
      </c>
      <c r="K193" s="193" t="s">
        <v>140</v>
      </c>
      <c r="L193" s="59"/>
      <c r="M193" s="198" t="s">
        <v>21</v>
      </c>
      <c r="N193" s="199" t="s">
        <v>45</v>
      </c>
      <c r="O193" s="40"/>
      <c r="P193" s="200">
        <f>O193*H193</f>
        <v>0</v>
      </c>
      <c r="Q193" s="200">
        <v>0</v>
      </c>
      <c r="R193" s="200">
        <f>Q193*H193</f>
        <v>0</v>
      </c>
      <c r="S193" s="200">
        <v>0</v>
      </c>
      <c r="T193" s="201">
        <f>S193*H193</f>
        <v>0</v>
      </c>
      <c r="AR193" s="22" t="s">
        <v>141</v>
      </c>
      <c r="AT193" s="22" t="s">
        <v>136</v>
      </c>
      <c r="AU193" s="22" t="s">
        <v>84</v>
      </c>
      <c r="AY193" s="22" t="s">
        <v>133</v>
      </c>
      <c r="BE193" s="202">
        <f>IF(N193="základní",J193,0)</f>
        <v>0</v>
      </c>
      <c r="BF193" s="202">
        <f>IF(N193="snížená",J193,0)</f>
        <v>0</v>
      </c>
      <c r="BG193" s="202">
        <f>IF(N193="zákl. přenesená",J193,0)</f>
        <v>0</v>
      </c>
      <c r="BH193" s="202">
        <f>IF(N193="sníž. přenesená",J193,0)</f>
        <v>0</v>
      </c>
      <c r="BI193" s="202">
        <f>IF(N193="nulová",J193,0)</f>
        <v>0</v>
      </c>
      <c r="BJ193" s="22" t="s">
        <v>82</v>
      </c>
      <c r="BK193" s="202">
        <f>ROUND(I193*H193,2)</f>
        <v>0</v>
      </c>
      <c r="BL193" s="22" t="s">
        <v>141</v>
      </c>
      <c r="BM193" s="22" t="s">
        <v>367</v>
      </c>
    </row>
    <row r="194" spans="2:65" s="1" customFormat="1" ht="31.5" customHeight="1">
      <c r="B194" s="39"/>
      <c r="C194" s="191" t="s">
        <v>368</v>
      </c>
      <c r="D194" s="191" t="s">
        <v>136</v>
      </c>
      <c r="E194" s="192" t="s">
        <v>369</v>
      </c>
      <c r="F194" s="193" t="s">
        <v>370</v>
      </c>
      <c r="G194" s="194" t="s">
        <v>168</v>
      </c>
      <c r="H194" s="195">
        <v>71.834000000000003</v>
      </c>
      <c r="I194" s="196"/>
      <c r="J194" s="197">
        <f>ROUND(I194*H194,2)</f>
        <v>0</v>
      </c>
      <c r="K194" s="193" t="s">
        <v>140</v>
      </c>
      <c r="L194" s="59"/>
      <c r="M194" s="198" t="s">
        <v>21</v>
      </c>
      <c r="N194" s="199" t="s">
        <v>45</v>
      </c>
      <c r="O194" s="40"/>
      <c r="P194" s="200">
        <f>O194*H194</f>
        <v>0</v>
      </c>
      <c r="Q194" s="200">
        <v>0</v>
      </c>
      <c r="R194" s="200">
        <f>Q194*H194</f>
        <v>0</v>
      </c>
      <c r="S194" s="200">
        <v>0</v>
      </c>
      <c r="T194" s="201">
        <f>S194*H194</f>
        <v>0</v>
      </c>
      <c r="AR194" s="22" t="s">
        <v>141</v>
      </c>
      <c r="AT194" s="22" t="s">
        <v>136</v>
      </c>
      <c r="AU194" s="22" t="s">
        <v>84</v>
      </c>
      <c r="AY194" s="22" t="s">
        <v>133</v>
      </c>
      <c r="BE194" s="202">
        <f>IF(N194="základní",J194,0)</f>
        <v>0</v>
      </c>
      <c r="BF194" s="202">
        <f>IF(N194="snížená",J194,0)</f>
        <v>0</v>
      </c>
      <c r="BG194" s="202">
        <f>IF(N194="zákl. přenesená",J194,0)</f>
        <v>0</v>
      </c>
      <c r="BH194" s="202">
        <f>IF(N194="sníž. přenesená",J194,0)</f>
        <v>0</v>
      </c>
      <c r="BI194" s="202">
        <f>IF(N194="nulová",J194,0)</f>
        <v>0</v>
      </c>
      <c r="BJ194" s="22" t="s">
        <v>82</v>
      </c>
      <c r="BK194" s="202">
        <f>ROUND(I194*H194,2)</f>
        <v>0</v>
      </c>
      <c r="BL194" s="22" t="s">
        <v>141</v>
      </c>
      <c r="BM194" s="22" t="s">
        <v>371</v>
      </c>
    </row>
    <row r="195" spans="2:65" s="11" customFormat="1" ht="13.5">
      <c r="B195" s="203"/>
      <c r="C195" s="204"/>
      <c r="D195" s="205" t="s">
        <v>143</v>
      </c>
      <c r="E195" s="204"/>
      <c r="F195" s="207" t="s">
        <v>372</v>
      </c>
      <c r="G195" s="204"/>
      <c r="H195" s="208">
        <v>71.834000000000003</v>
      </c>
      <c r="I195" s="209"/>
      <c r="J195" s="204"/>
      <c r="K195" s="204"/>
      <c r="L195" s="210"/>
      <c r="M195" s="211"/>
      <c r="N195" s="212"/>
      <c r="O195" s="212"/>
      <c r="P195" s="212"/>
      <c r="Q195" s="212"/>
      <c r="R195" s="212"/>
      <c r="S195" s="212"/>
      <c r="T195" s="213"/>
      <c r="AT195" s="214" t="s">
        <v>143</v>
      </c>
      <c r="AU195" s="214" t="s">
        <v>84</v>
      </c>
      <c r="AV195" s="11" t="s">
        <v>84</v>
      </c>
      <c r="AW195" s="11" t="s">
        <v>6</v>
      </c>
      <c r="AX195" s="11" t="s">
        <v>82</v>
      </c>
      <c r="AY195" s="214" t="s">
        <v>133</v>
      </c>
    </row>
    <row r="196" spans="2:65" s="1" customFormat="1" ht="22.5" customHeight="1">
      <c r="B196" s="39"/>
      <c r="C196" s="191" t="s">
        <v>373</v>
      </c>
      <c r="D196" s="191" t="s">
        <v>136</v>
      </c>
      <c r="E196" s="192" t="s">
        <v>374</v>
      </c>
      <c r="F196" s="193" t="s">
        <v>375</v>
      </c>
      <c r="G196" s="194" t="s">
        <v>168</v>
      </c>
      <c r="H196" s="195">
        <v>5.1310000000000002</v>
      </c>
      <c r="I196" s="196"/>
      <c r="J196" s="197">
        <f>ROUND(I196*H196,2)</f>
        <v>0</v>
      </c>
      <c r="K196" s="193" t="s">
        <v>140</v>
      </c>
      <c r="L196" s="59"/>
      <c r="M196" s="198" t="s">
        <v>21</v>
      </c>
      <c r="N196" s="199" t="s">
        <v>45</v>
      </c>
      <c r="O196" s="40"/>
      <c r="P196" s="200">
        <f>O196*H196</f>
        <v>0</v>
      </c>
      <c r="Q196" s="200">
        <v>0</v>
      </c>
      <c r="R196" s="200">
        <f>Q196*H196</f>
        <v>0</v>
      </c>
      <c r="S196" s="200">
        <v>0</v>
      </c>
      <c r="T196" s="201">
        <f>S196*H196</f>
        <v>0</v>
      </c>
      <c r="AR196" s="22" t="s">
        <v>141</v>
      </c>
      <c r="AT196" s="22" t="s">
        <v>136</v>
      </c>
      <c r="AU196" s="22" t="s">
        <v>84</v>
      </c>
      <c r="AY196" s="22" t="s">
        <v>133</v>
      </c>
      <c r="BE196" s="202">
        <f>IF(N196="základní",J196,0)</f>
        <v>0</v>
      </c>
      <c r="BF196" s="202">
        <f>IF(N196="snížená",J196,0)</f>
        <v>0</v>
      </c>
      <c r="BG196" s="202">
        <f>IF(N196="zákl. přenesená",J196,0)</f>
        <v>0</v>
      </c>
      <c r="BH196" s="202">
        <f>IF(N196="sníž. přenesená",J196,0)</f>
        <v>0</v>
      </c>
      <c r="BI196" s="202">
        <f>IF(N196="nulová",J196,0)</f>
        <v>0</v>
      </c>
      <c r="BJ196" s="22" t="s">
        <v>82</v>
      </c>
      <c r="BK196" s="202">
        <f>ROUND(I196*H196,2)</f>
        <v>0</v>
      </c>
      <c r="BL196" s="22" t="s">
        <v>141</v>
      </c>
      <c r="BM196" s="22" t="s">
        <v>376</v>
      </c>
    </row>
    <row r="197" spans="2:65" s="10" customFormat="1" ht="29.85" customHeight="1">
      <c r="B197" s="174"/>
      <c r="C197" s="175"/>
      <c r="D197" s="188" t="s">
        <v>73</v>
      </c>
      <c r="E197" s="189" t="s">
        <v>377</v>
      </c>
      <c r="F197" s="189" t="s">
        <v>378</v>
      </c>
      <c r="G197" s="175"/>
      <c r="H197" s="175"/>
      <c r="I197" s="178"/>
      <c r="J197" s="190">
        <f>BK197</f>
        <v>0</v>
      </c>
      <c r="K197" s="175"/>
      <c r="L197" s="180"/>
      <c r="M197" s="181"/>
      <c r="N197" s="182"/>
      <c r="O197" s="182"/>
      <c r="P197" s="183">
        <f>P198</f>
        <v>0</v>
      </c>
      <c r="Q197" s="182"/>
      <c r="R197" s="183">
        <f>R198</f>
        <v>0</v>
      </c>
      <c r="S197" s="182"/>
      <c r="T197" s="184">
        <f>T198</f>
        <v>0</v>
      </c>
      <c r="AR197" s="185" t="s">
        <v>82</v>
      </c>
      <c r="AT197" s="186" t="s">
        <v>73</v>
      </c>
      <c r="AU197" s="186" t="s">
        <v>82</v>
      </c>
      <c r="AY197" s="185" t="s">
        <v>133</v>
      </c>
      <c r="BK197" s="187">
        <f>BK198</f>
        <v>0</v>
      </c>
    </row>
    <row r="198" spans="2:65" s="1" customFormat="1" ht="44.25" customHeight="1">
      <c r="B198" s="39"/>
      <c r="C198" s="191" t="s">
        <v>379</v>
      </c>
      <c r="D198" s="191" t="s">
        <v>136</v>
      </c>
      <c r="E198" s="192" t="s">
        <v>380</v>
      </c>
      <c r="F198" s="193" t="s">
        <v>381</v>
      </c>
      <c r="G198" s="194" t="s">
        <v>168</v>
      </c>
      <c r="H198" s="195">
        <v>27.898</v>
      </c>
      <c r="I198" s="196"/>
      <c r="J198" s="197">
        <f>ROUND(I198*H198,2)</f>
        <v>0</v>
      </c>
      <c r="K198" s="193" t="s">
        <v>140</v>
      </c>
      <c r="L198" s="59"/>
      <c r="M198" s="198" t="s">
        <v>21</v>
      </c>
      <c r="N198" s="199" t="s">
        <v>45</v>
      </c>
      <c r="O198" s="40"/>
      <c r="P198" s="200">
        <f>O198*H198</f>
        <v>0</v>
      </c>
      <c r="Q198" s="200">
        <v>0</v>
      </c>
      <c r="R198" s="200">
        <f>Q198*H198</f>
        <v>0</v>
      </c>
      <c r="S198" s="200">
        <v>0</v>
      </c>
      <c r="T198" s="201">
        <f>S198*H198</f>
        <v>0</v>
      </c>
      <c r="AR198" s="22" t="s">
        <v>141</v>
      </c>
      <c r="AT198" s="22" t="s">
        <v>136</v>
      </c>
      <c r="AU198" s="22" t="s">
        <v>84</v>
      </c>
      <c r="AY198" s="22" t="s">
        <v>133</v>
      </c>
      <c r="BE198" s="202">
        <f>IF(N198="základní",J198,0)</f>
        <v>0</v>
      </c>
      <c r="BF198" s="202">
        <f>IF(N198="snížená",J198,0)</f>
        <v>0</v>
      </c>
      <c r="BG198" s="202">
        <f>IF(N198="zákl. přenesená",J198,0)</f>
        <v>0</v>
      </c>
      <c r="BH198" s="202">
        <f>IF(N198="sníž. přenesená",J198,0)</f>
        <v>0</v>
      </c>
      <c r="BI198" s="202">
        <f>IF(N198="nulová",J198,0)</f>
        <v>0</v>
      </c>
      <c r="BJ198" s="22" t="s">
        <v>82</v>
      </c>
      <c r="BK198" s="202">
        <f>ROUND(I198*H198,2)</f>
        <v>0</v>
      </c>
      <c r="BL198" s="22" t="s">
        <v>141</v>
      </c>
      <c r="BM198" s="22" t="s">
        <v>382</v>
      </c>
    </row>
    <row r="199" spans="2:65" s="10" customFormat="1" ht="37.35" customHeight="1">
      <c r="B199" s="174"/>
      <c r="C199" s="175"/>
      <c r="D199" s="176" t="s">
        <v>73</v>
      </c>
      <c r="E199" s="177" t="s">
        <v>383</v>
      </c>
      <c r="F199" s="177" t="s">
        <v>384</v>
      </c>
      <c r="G199" s="175"/>
      <c r="H199" s="175"/>
      <c r="I199" s="178"/>
      <c r="J199" s="179">
        <f>BK199</f>
        <v>0</v>
      </c>
      <c r="K199" s="175"/>
      <c r="L199" s="180"/>
      <c r="M199" s="181"/>
      <c r="N199" s="182"/>
      <c r="O199" s="182"/>
      <c r="P199" s="183">
        <f>P200+P204+P213+P216</f>
        <v>0</v>
      </c>
      <c r="Q199" s="182"/>
      <c r="R199" s="183">
        <f>R200+R204+R213+R216</f>
        <v>0.29427000000000003</v>
      </c>
      <c r="S199" s="182"/>
      <c r="T199" s="184">
        <f>T200+T204+T213+T216</f>
        <v>0</v>
      </c>
      <c r="AR199" s="185" t="s">
        <v>84</v>
      </c>
      <c r="AT199" s="186" t="s">
        <v>73</v>
      </c>
      <c r="AU199" s="186" t="s">
        <v>74</v>
      </c>
      <c r="AY199" s="185" t="s">
        <v>133</v>
      </c>
      <c r="BK199" s="187">
        <f>BK200+BK204+BK213+BK216</f>
        <v>0</v>
      </c>
    </row>
    <row r="200" spans="2:65" s="10" customFormat="1" ht="19.899999999999999" customHeight="1">
      <c r="B200" s="174"/>
      <c r="C200" s="175"/>
      <c r="D200" s="188" t="s">
        <v>73</v>
      </c>
      <c r="E200" s="189" t="s">
        <v>385</v>
      </c>
      <c r="F200" s="189" t="s">
        <v>386</v>
      </c>
      <c r="G200" s="175"/>
      <c r="H200" s="175"/>
      <c r="I200" s="178"/>
      <c r="J200" s="190">
        <f>BK200</f>
        <v>0</v>
      </c>
      <c r="K200" s="175"/>
      <c r="L200" s="180"/>
      <c r="M200" s="181"/>
      <c r="N200" s="182"/>
      <c r="O200" s="182"/>
      <c r="P200" s="183">
        <f>SUM(P201:P203)</f>
        <v>0</v>
      </c>
      <c r="Q200" s="182"/>
      <c r="R200" s="183">
        <f>SUM(R201:R203)</f>
        <v>7.263E-2</v>
      </c>
      <c r="S200" s="182"/>
      <c r="T200" s="184">
        <f>SUM(T201:T203)</f>
        <v>0</v>
      </c>
      <c r="AR200" s="185" t="s">
        <v>84</v>
      </c>
      <c r="AT200" s="186" t="s">
        <v>73</v>
      </c>
      <c r="AU200" s="186" t="s">
        <v>82</v>
      </c>
      <c r="AY200" s="185" t="s">
        <v>133</v>
      </c>
      <c r="BK200" s="187">
        <f>SUM(BK201:BK203)</f>
        <v>0</v>
      </c>
    </row>
    <row r="201" spans="2:65" s="1" customFormat="1" ht="44.25" customHeight="1">
      <c r="B201" s="39"/>
      <c r="C201" s="191" t="s">
        <v>387</v>
      </c>
      <c r="D201" s="191" t="s">
        <v>136</v>
      </c>
      <c r="E201" s="192" t="s">
        <v>388</v>
      </c>
      <c r="F201" s="193" t="s">
        <v>389</v>
      </c>
      <c r="G201" s="194" t="s">
        <v>210</v>
      </c>
      <c r="H201" s="195">
        <v>27</v>
      </c>
      <c r="I201" s="196"/>
      <c r="J201" s="197">
        <f>ROUND(I201*H201,2)</f>
        <v>0</v>
      </c>
      <c r="K201" s="193" t="s">
        <v>140</v>
      </c>
      <c r="L201" s="59"/>
      <c r="M201" s="198" t="s">
        <v>21</v>
      </c>
      <c r="N201" s="199" t="s">
        <v>45</v>
      </c>
      <c r="O201" s="40"/>
      <c r="P201" s="200">
        <f>O201*H201</f>
        <v>0</v>
      </c>
      <c r="Q201" s="200">
        <v>2.6900000000000001E-3</v>
      </c>
      <c r="R201" s="200">
        <f>Q201*H201</f>
        <v>7.263E-2</v>
      </c>
      <c r="S201" s="200">
        <v>0</v>
      </c>
      <c r="T201" s="201">
        <f>S201*H201</f>
        <v>0</v>
      </c>
      <c r="AR201" s="22" t="s">
        <v>226</v>
      </c>
      <c r="AT201" s="22" t="s">
        <v>136</v>
      </c>
      <c r="AU201" s="22" t="s">
        <v>84</v>
      </c>
      <c r="AY201" s="22" t="s">
        <v>133</v>
      </c>
      <c r="BE201" s="202">
        <f>IF(N201="základní",J201,0)</f>
        <v>0</v>
      </c>
      <c r="BF201" s="202">
        <f>IF(N201="snížená",J201,0)</f>
        <v>0</v>
      </c>
      <c r="BG201" s="202">
        <f>IF(N201="zákl. přenesená",J201,0)</f>
        <v>0</v>
      </c>
      <c r="BH201" s="202">
        <f>IF(N201="sníž. přenesená",J201,0)</f>
        <v>0</v>
      </c>
      <c r="BI201" s="202">
        <f>IF(N201="nulová",J201,0)</f>
        <v>0</v>
      </c>
      <c r="BJ201" s="22" t="s">
        <v>82</v>
      </c>
      <c r="BK201" s="202">
        <f>ROUND(I201*H201,2)</f>
        <v>0</v>
      </c>
      <c r="BL201" s="22" t="s">
        <v>226</v>
      </c>
      <c r="BM201" s="22" t="s">
        <v>390</v>
      </c>
    </row>
    <row r="202" spans="2:65" s="11" customFormat="1" ht="13.5">
      <c r="B202" s="203"/>
      <c r="C202" s="204"/>
      <c r="D202" s="205" t="s">
        <v>143</v>
      </c>
      <c r="E202" s="206" t="s">
        <v>21</v>
      </c>
      <c r="F202" s="207" t="s">
        <v>391</v>
      </c>
      <c r="G202" s="204"/>
      <c r="H202" s="208">
        <v>27</v>
      </c>
      <c r="I202" s="209"/>
      <c r="J202" s="204"/>
      <c r="K202" s="204"/>
      <c r="L202" s="210"/>
      <c r="M202" s="211"/>
      <c r="N202" s="212"/>
      <c r="O202" s="212"/>
      <c r="P202" s="212"/>
      <c r="Q202" s="212"/>
      <c r="R202" s="212"/>
      <c r="S202" s="212"/>
      <c r="T202" s="213"/>
      <c r="AT202" s="214" t="s">
        <v>143</v>
      </c>
      <c r="AU202" s="214" t="s">
        <v>84</v>
      </c>
      <c r="AV202" s="11" t="s">
        <v>84</v>
      </c>
      <c r="AW202" s="11" t="s">
        <v>37</v>
      </c>
      <c r="AX202" s="11" t="s">
        <v>74</v>
      </c>
      <c r="AY202" s="214" t="s">
        <v>133</v>
      </c>
    </row>
    <row r="203" spans="2:65" s="1" customFormat="1" ht="31.5" customHeight="1">
      <c r="B203" s="39"/>
      <c r="C203" s="191" t="s">
        <v>392</v>
      </c>
      <c r="D203" s="191" t="s">
        <v>136</v>
      </c>
      <c r="E203" s="192" t="s">
        <v>393</v>
      </c>
      <c r="F203" s="193" t="s">
        <v>394</v>
      </c>
      <c r="G203" s="194" t="s">
        <v>168</v>
      </c>
      <c r="H203" s="195">
        <v>7.2999999999999995E-2</v>
      </c>
      <c r="I203" s="196"/>
      <c r="J203" s="197">
        <f>ROUND(I203*H203,2)</f>
        <v>0</v>
      </c>
      <c r="K203" s="193" t="s">
        <v>140</v>
      </c>
      <c r="L203" s="59"/>
      <c r="M203" s="198" t="s">
        <v>21</v>
      </c>
      <c r="N203" s="199" t="s">
        <v>45</v>
      </c>
      <c r="O203" s="40"/>
      <c r="P203" s="200">
        <f>O203*H203</f>
        <v>0</v>
      </c>
      <c r="Q203" s="200">
        <v>0</v>
      </c>
      <c r="R203" s="200">
        <f>Q203*H203</f>
        <v>0</v>
      </c>
      <c r="S203" s="200">
        <v>0</v>
      </c>
      <c r="T203" s="201">
        <f>S203*H203</f>
        <v>0</v>
      </c>
      <c r="AR203" s="22" t="s">
        <v>226</v>
      </c>
      <c r="AT203" s="22" t="s">
        <v>136</v>
      </c>
      <c r="AU203" s="22" t="s">
        <v>84</v>
      </c>
      <c r="AY203" s="22" t="s">
        <v>133</v>
      </c>
      <c r="BE203" s="202">
        <f>IF(N203="základní",J203,0)</f>
        <v>0</v>
      </c>
      <c r="BF203" s="202">
        <f>IF(N203="snížená",J203,0)</f>
        <v>0</v>
      </c>
      <c r="BG203" s="202">
        <f>IF(N203="zákl. přenesená",J203,0)</f>
        <v>0</v>
      </c>
      <c r="BH203" s="202">
        <f>IF(N203="sníž. přenesená",J203,0)</f>
        <v>0</v>
      </c>
      <c r="BI203" s="202">
        <f>IF(N203="nulová",J203,0)</f>
        <v>0</v>
      </c>
      <c r="BJ203" s="22" t="s">
        <v>82</v>
      </c>
      <c r="BK203" s="202">
        <f>ROUND(I203*H203,2)</f>
        <v>0</v>
      </c>
      <c r="BL203" s="22" t="s">
        <v>226</v>
      </c>
      <c r="BM203" s="22" t="s">
        <v>395</v>
      </c>
    </row>
    <row r="204" spans="2:65" s="10" customFormat="1" ht="29.85" customHeight="1">
      <c r="B204" s="174"/>
      <c r="C204" s="175"/>
      <c r="D204" s="188" t="s">
        <v>73</v>
      </c>
      <c r="E204" s="189" t="s">
        <v>396</v>
      </c>
      <c r="F204" s="189" t="s">
        <v>397</v>
      </c>
      <c r="G204" s="175"/>
      <c r="H204" s="175"/>
      <c r="I204" s="178"/>
      <c r="J204" s="190">
        <f>BK204</f>
        <v>0</v>
      </c>
      <c r="K204" s="175"/>
      <c r="L204" s="180"/>
      <c r="M204" s="181"/>
      <c r="N204" s="182"/>
      <c r="O204" s="182"/>
      <c r="P204" s="183">
        <f>SUM(P205:P212)</f>
        <v>0</v>
      </c>
      <c r="Q204" s="182"/>
      <c r="R204" s="183">
        <f>SUM(R205:R212)</f>
        <v>0.12659999999999999</v>
      </c>
      <c r="S204" s="182"/>
      <c r="T204" s="184">
        <f>SUM(T205:T212)</f>
        <v>0</v>
      </c>
      <c r="AR204" s="185" t="s">
        <v>84</v>
      </c>
      <c r="AT204" s="186" t="s">
        <v>73</v>
      </c>
      <c r="AU204" s="186" t="s">
        <v>82</v>
      </c>
      <c r="AY204" s="185" t="s">
        <v>133</v>
      </c>
      <c r="BK204" s="187">
        <f>SUM(BK205:BK212)</f>
        <v>0</v>
      </c>
    </row>
    <row r="205" spans="2:65" s="1" customFormat="1" ht="31.5" customHeight="1">
      <c r="B205" s="39"/>
      <c r="C205" s="191" t="s">
        <v>398</v>
      </c>
      <c r="D205" s="191" t="s">
        <v>136</v>
      </c>
      <c r="E205" s="192" t="s">
        <v>399</v>
      </c>
      <c r="F205" s="193" t="s">
        <v>400</v>
      </c>
      <c r="G205" s="194" t="s">
        <v>158</v>
      </c>
      <c r="H205" s="195">
        <v>2</v>
      </c>
      <c r="I205" s="196"/>
      <c r="J205" s="197">
        <f t="shared" ref="J205:J212" si="0">ROUND(I205*H205,2)</f>
        <v>0</v>
      </c>
      <c r="K205" s="193" t="s">
        <v>140</v>
      </c>
      <c r="L205" s="59"/>
      <c r="M205" s="198" t="s">
        <v>21</v>
      </c>
      <c r="N205" s="199" t="s">
        <v>45</v>
      </c>
      <c r="O205" s="40"/>
      <c r="P205" s="200">
        <f t="shared" ref="P205:P212" si="1">O205*H205</f>
        <v>0</v>
      </c>
      <c r="Q205" s="200">
        <v>0</v>
      </c>
      <c r="R205" s="200">
        <f t="shared" ref="R205:R212" si="2">Q205*H205</f>
        <v>0</v>
      </c>
      <c r="S205" s="200">
        <v>0</v>
      </c>
      <c r="T205" s="201">
        <f t="shared" ref="T205:T212" si="3">S205*H205</f>
        <v>0</v>
      </c>
      <c r="AR205" s="22" t="s">
        <v>226</v>
      </c>
      <c r="AT205" s="22" t="s">
        <v>136</v>
      </c>
      <c r="AU205" s="22" t="s">
        <v>84</v>
      </c>
      <c r="AY205" s="22" t="s">
        <v>133</v>
      </c>
      <c r="BE205" s="202">
        <f t="shared" ref="BE205:BE212" si="4">IF(N205="základní",J205,0)</f>
        <v>0</v>
      </c>
      <c r="BF205" s="202">
        <f t="shared" ref="BF205:BF212" si="5">IF(N205="snížená",J205,0)</f>
        <v>0</v>
      </c>
      <c r="BG205" s="202">
        <f t="shared" ref="BG205:BG212" si="6">IF(N205="zákl. přenesená",J205,0)</f>
        <v>0</v>
      </c>
      <c r="BH205" s="202">
        <f t="shared" ref="BH205:BH212" si="7">IF(N205="sníž. přenesená",J205,0)</f>
        <v>0</v>
      </c>
      <c r="BI205" s="202">
        <f t="shared" ref="BI205:BI212" si="8">IF(N205="nulová",J205,0)</f>
        <v>0</v>
      </c>
      <c r="BJ205" s="22" t="s">
        <v>82</v>
      </c>
      <c r="BK205" s="202">
        <f t="shared" ref="BK205:BK212" si="9">ROUND(I205*H205,2)</f>
        <v>0</v>
      </c>
      <c r="BL205" s="22" t="s">
        <v>226</v>
      </c>
      <c r="BM205" s="22" t="s">
        <v>401</v>
      </c>
    </row>
    <row r="206" spans="2:65" s="1" customFormat="1" ht="69.75" customHeight="1">
      <c r="B206" s="39"/>
      <c r="C206" s="230" t="s">
        <v>402</v>
      </c>
      <c r="D206" s="230" t="s">
        <v>217</v>
      </c>
      <c r="E206" s="231" t="s">
        <v>403</v>
      </c>
      <c r="F206" s="232" t="s">
        <v>404</v>
      </c>
      <c r="G206" s="233" t="s">
        <v>158</v>
      </c>
      <c r="H206" s="234">
        <v>2</v>
      </c>
      <c r="I206" s="235"/>
      <c r="J206" s="236">
        <f t="shared" si="0"/>
        <v>0</v>
      </c>
      <c r="K206" s="232" t="s">
        <v>140</v>
      </c>
      <c r="L206" s="237"/>
      <c r="M206" s="238" t="s">
        <v>21</v>
      </c>
      <c r="N206" s="239" t="s">
        <v>45</v>
      </c>
      <c r="O206" s="40"/>
      <c r="P206" s="200">
        <f t="shared" si="1"/>
        <v>0</v>
      </c>
      <c r="Q206" s="200">
        <v>4.7E-2</v>
      </c>
      <c r="R206" s="200">
        <f t="shared" si="2"/>
        <v>9.4E-2</v>
      </c>
      <c r="S206" s="200">
        <v>0</v>
      </c>
      <c r="T206" s="201">
        <f t="shared" si="3"/>
        <v>0</v>
      </c>
      <c r="AR206" s="22" t="s">
        <v>311</v>
      </c>
      <c r="AT206" s="22" t="s">
        <v>217</v>
      </c>
      <c r="AU206" s="22" t="s">
        <v>84</v>
      </c>
      <c r="AY206" s="22" t="s">
        <v>133</v>
      </c>
      <c r="BE206" s="202">
        <f t="shared" si="4"/>
        <v>0</v>
      </c>
      <c r="BF206" s="202">
        <f t="shared" si="5"/>
        <v>0</v>
      </c>
      <c r="BG206" s="202">
        <f t="shared" si="6"/>
        <v>0</v>
      </c>
      <c r="BH206" s="202">
        <f t="shared" si="7"/>
        <v>0</v>
      </c>
      <c r="BI206" s="202">
        <f t="shared" si="8"/>
        <v>0</v>
      </c>
      <c r="BJ206" s="22" t="s">
        <v>82</v>
      </c>
      <c r="BK206" s="202">
        <f t="shared" si="9"/>
        <v>0</v>
      </c>
      <c r="BL206" s="22" t="s">
        <v>226</v>
      </c>
      <c r="BM206" s="22" t="s">
        <v>405</v>
      </c>
    </row>
    <row r="207" spans="2:65" s="1" customFormat="1" ht="22.5" customHeight="1">
      <c r="B207" s="39"/>
      <c r="C207" s="191" t="s">
        <v>406</v>
      </c>
      <c r="D207" s="191" t="s">
        <v>136</v>
      </c>
      <c r="E207" s="192" t="s">
        <v>407</v>
      </c>
      <c r="F207" s="193" t="s">
        <v>408</v>
      </c>
      <c r="G207" s="194" t="s">
        <v>158</v>
      </c>
      <c r="H207" s="195">
        <v>2</v>
      </c>
      <c r="I207" s="196"/>
      <c r="J207" s="197">
        <f t="shared" si="0"/>
        <v>0</v>
      </c>
      <c r="K207" s="193" t="s">
        <v>140</v>
      </c>
      <c r="L207" s="59"/>
      <c r="M207" s="198" t="s">
        <v>21</v>
      </c>
      <c r="N207" s="199" t="s">
        <v>45</v>
      </c>
      <c r="O207" s="40"/>
      <c r="P207" s="200">
        <f t="shared" si="1"/>
        <v>0</v>
      </c>
      <c r="Q207" s="200">
        <v>0</v>
      </c>
      <c r="R207" s="200">
        <f t="shared" si="2"/>
        <v>0</v>
      </c>
      <c r="S207" s="200">
        <v>0</v>
      </c>
      <c r="T207" s="201">
        <f t="shared" si="3"/>
        <v>0</v>
      </c>
      <c r="AR207" s="22" t="s">
        <v>226</v>
      </c>
      <c r="AT207" s="22" t="s">
        <v>136</v>
      </c>
      <c r="AU207" s="22" t="s">
        <v>84</v>
      </c>
      <c r="AY207" s="22" t="s">
        <v>133</v>
      </c>
      <c r="BE207" s="202">
        <f t="shared" si="4"/>
        <v>0</v>
      </c>
      <c r="BF207" s="202">
        <f t="shared" si="5"/>
        <v>0</v>
      </c>
      <c r="BG207" s="202">
        <f t="shared" si="6"/>
        <v>0</v>
      </c>
      <c r="BH207" s="202">
        <f t="shared" si="7"/>
        <v>0</v>
      </c>
      <c r="BI207" s="202">
        <f t="shared" si="8"/>
        <v>0</v>
      </c>
      <c r="BJ207" s="22" t="s">
        <v>82</v>
      </c>
      <c r="BK207" s="202">
        <f t="shared" si="9"/>
        <v>0</v>
      </c>
      <c r="BL207" s="22" t="s">
        <v>226</v>
      </c>
      <c r="BM207" s="22" t="s">
        <v>409</v>
      </c>
    </row>
    <row r="208" spans="2:65" s="1" customFormat="1" ht="22.5" customHeight="1">
      <c r="B208" s="39"/>
      <c r="C208" s="230" t="s">
        <v>410</v>
      </c>
      <c r="D208" s="230" t="s">
        <v>217</v>
      </c>
      <c r="E208" s="231" t="s">
        <v>411</v>
      </c>
      <c r="F208" s="232" t="s">
        <v>412</v>
      </c>
      <c r="G208" s="233" t="s">
        <v>158</v>
      </c>
      <c r="H208" s="234">
        <v>2</v>
      </c>
      <c r="I208" s="235"/>
      <c r="J208" s="236">
        <f t="shared" si="0"/>
        <v>0</v>
      </c>
      <c r="K208" s="232" t="s">
        <v>140</v>
      </c>
      <c r="L208" s="237"/>
      <c r="M208" s="238" t="s">
        <v>21</v>
      </c>
      <c r="N208" s="239" t="s">
        <v>45</v>
      </c>
      <c r="O208" s="40"/>
      <c r="P208" s="200">
        <f t="shared" si="1"/>
        <v>0</v>
      </c>
      <c r="Q208" s="200">
        <v>4.4999999999999999E-4</v>
      </c>
      <c r="R208" s="200">
        <f t="shared" si="2"/>
        <v>8.9999999999999998E-4</v>
      </c>
      <c r="S208" s="200">
        <v>0</v>
      </c>
      <c r="T208" s="201">
        <f t="shared" si="3"/>
        <v>0</v>
      </c>
      <c r="AR208" s="22" t="s">
        <v>311</v>
      </c>
      <c r="AT208" s="22" t="s">
        <v>217</v>
      </c>
      <c r="AU208" s="22" t="s">
        <v>84</v>
      </c>
      <c r="AY208" s="22" t="s">
        <v>133</v>
      </c>
      <c r="BE208" s="202">
        <f t="shared" si="4"/>
        <v>0</v>
      </c>
      <c r="BF208" s="202">
        <f t="shared" si="5"/>
        <v>0</v>
      </c>
      <c r="BG208" s="202">
        <f t="shared" si="6"/>
        <v>0</v>
      </c>
      <c r="BH208" s="202">
        <f t="shared" si="7"/>
        <v>0</v>
      </c>
      <c r="BI208" s="202">
        <f t="shared" si="8"/>
        <v>0</v>
      </c>
      <c r="BJ208" s="22" t="s">
        <v>82</v>
      </c>
      <c r="BK208" s="202">
        <f t="shared" si="9"/>
        <v>0</v>
      </c>
      <c r="BL208" s="22" t="s">
        <v>226</v>
      </c>
      <c r="BM208" s="22" t="s">
        <v>413</v>
      </c>
    </row>
    <row r="209" spans="2:65" s="1" customFormat="1" ht="31.5" customHeight="1">
      <c r="B209" s="39"/>
      <c r="C209" s="191" t="s">
        <v>414</v>
      </c>
      <c r="D209" s="191" t="s">
        <v>136</v>
      </c>
      <c r="E209" s="192" t="s">
        <v>415</v>
      </c>
      <c r="F209" s="193" t="s">
        <v>416</v>
      </c>
      <c r="G209" s="194" t="s">
        <v>158</v>
      </c>
      <c r="H209" s="195">
        <v>10</v>
      </c>
      <c r="I209" s="196"/>
      <c r="J209" s="197">
        <f t="shared" si="0"/>
        <v>0</v>
      </c>
      <c r="K209" s="193" t="s">
        <v>140</v>
      </c>
      <c r="L209" s="59"/>
      <c r="M209" s="198" t="s">
        <v>21</v>
      </c>
      <c r="N209" s="199" t="s">
        <v>45</v>
      </c>
      <c r="O209" s="40"/>
      <c r="P209" s="200">
        <f t="shared" si="1"/>
        <v>0</v>
      </c>
      <c r="Q209" s="200">
        <v>0</v>
      </c>
      <c r="R209" s="200">
        <f t="shared" si="2"/>
        <v>0</v>
      </c>
      <c r="S209" s="200">
        <v>0</v>
      </c>
      <c r="T209" s="201">
        <f t="shared" si="3"/>
        <v>0</v>
      </c>
      <c r="AR209" s="22" t="s">
        <v>226</v>
      </c>
      <c r="AT209" s="22" t="s">
        <v>136</v>
      </c>
      <c r="AU209" s="22" t="s">
        <v>84</v>
      </c>
      <c r="AY209" s="22" t="s">
        <v>133</v>
      </c>
      <c r="BE209" s="202">
        <f t="shared" si="4"/>
        <v>0</v>
      </c>
      <c r="BF209" s="202">
        <f t="shared" si="5"/>
        <v>0</v>
      </c>
      <c r="BG209" s="202">
        <f t="shared" si="6"/>
        <v>0</v>
      </c>
      <c r="BH209" s="202">
        <f t="shared" si="7"/>
        <v>0</v>
      </c>
      <c r="BI209" s="202">
        <f t="shared" si="8"/>
        <v>0</v>
      </c>
      <c r="BJ209" s="22" t="s">
        <v>82</v>
      </c>
      <c r="BK209" s="202">
        <f t="shared" si="9"/>
        <v>0</v>
      </c>
      <c r="BL209" s="22" t="s">
        <v>226</v>
      </c>
      <c r="BM209" s="22" t="s">
        <v>417</v>
      </c>
    </row>
    <row r="210" spans="2:65" s="1" customFormat="1" ht="22.5" customHeight="1">
      <c r="B210" s="39"/>
      <c r="C210" s="230" t="s">
        <v>418</v>
      </c>
      <c r="D210" s="230" t="s">
        <v>217</v>
      </c>
      <c r="E210" s="231" t="s">
        <v>419</v>
      </c>
      <c r="F210" s="232" t="s">
        <v>420</v>
      </c>
      <c r="G210" s="233" t="s">
        <v>210</v>
      </c>
      <c r="H210" s="234">
        <v>27</v>
      </c>
      <c r="I210" s="235"/>
      <c r="J210" s="236">
        <f t="shared" si="0"/>
        <v>0</v>
      </c>
      <c r="K210" s="232" t="s">
        <v>140</v>
      </c>
      <c r="L210" s="237"/>
      <c r="M210" s="238" t="s">
        <v>21</v>
      </c>
      <c r="N210" s="239" t="s">
        <v>45</v>
      </c>
      <c r="O210" s="40"/>
      <c r="P210" s="200">
        <f t="shared" si="1"/>
        <v>0</v>
      </c>
      <c r="Q210" s="200">
        <v>1.1000000000000001E-3</v>
      </c>
      <c r="R210" s="200">
        <f t="shared" si="2"/>
        <v>2.9700000000000001E-2</v>
      </c>
      <c r="S210" s="200">
        <v>0</v>
      </c>
      <c r="T210" s="201">
        <f t="shared" si="3"/>
        <v>0</v>
      </c>
      <c r="AR210" s="22" t="s">
        <v>311</v>
      </c>
      <c r="AT210" s="22" t="s">
        <v>217</v>
      </c>
      <c r="AU210" s="22" t="s">
        <v>84</v>
      </c>
      <c r="AY210" s="22" t="s">
        <v>133</v>
      </c>
      <c r="BE210" s="202">
        <f t="shared" si="4"/>
        <v>0</v>
      </c>
      <c r="BF210" s="202">
        <f t="shared" si="5"/>
        <v>0</v>
      </c>
      <c r="BG210" s="202">
        <f t="shared" si="6"/>
        <v>0</v>
      </c>
      <c r="BH210" s="202">
        <f t="shared" si="7"/>
        <v>0</v>
      </c>
      <c r="BI210" s="202">
        <f t="shared" si="8"/>
        <v>0</v>
      </c>
      <c r="BJ210" s="22" t="s">
        <v>82</v>
      </c>
      <c r="BK210" s="202">
        <f t="shared" si="9"/>
        <v>0</v>
      </c>
      <c r="BL210" s="22" t="s">
        <v>226</v>
      </c>
      <c r="BM210" s="22" t="s">
        <v>421</v>
      </c>
    </row>
    <row r="211" spans="2:65" s="1" customFormat="1" ht="22.5" customHeight="1">
      <c r="B211" s="39"/>
      <c r="C211" s="230" t="s">
        <v>422</v>
      </c>
      <c r="D211" s="230" t="s">
        <v>217</v>
      </c>
      <c r="E211" s="231" t="s">
        <v>423</v>
      </c>
      <c r="F211" s="232" t="s">
        <v>424</v>
      </c>
      <c r="G211" s="233" t="s">
        <v>158</v>
      </c>
      <c r="H211" s="234">
        <v>10</v>
      </c>
      <c r="I211" s="235"/>
      <c r="J211" s="236">
        <f t="shared" si="0"/>
        <v>0</v>
      </c>
      <c r="K211" s="232" t="s">
        <v>140</v>
      </c>
      <c r="L211" s="237"/>
      <c r="M211" s="238" t="s">
        <v>21</v>
      </c>
      <c r="N211" s="239" t="s">
        <v>45</v>
      </c>
      <c r="O211" s="40"/>
      <c r="P211" s="200">
        <f t="shared" si="1"/>
        <v>0</v>
      </c>
      <c r="Q211" s="200">
        <v>2.0000000000000001E-4</v>
      </c>
      <c r="R211" s="200">
        <f t="shared" si="2"/>
        <v>2E-3</v>
      </c>
      <c r="S211" s="200">
        <v>0</v>
      </c>
      <c r="T211" s="201">
        <f t="shared" si="3"/>
        <v>0</v>
      </c>
      <c r="AR211" s="22" t="s">
        <v>311</v>
      </c>
      <c r="AT211" s="22" t="s">
        <v>217</v>
      </c>
      <c r="AU211" s="22" t="s">
        <v>84</v>
      </c>
      <c r="AY211" s="22" t="s">
        <v>133</v>
      </c>
      <c r="BE211" s="202">
        <f t="shared" si="4"/>
        <v>0</v>
      </c>
      <c r="BF211" s="202">
        <f t="shared" si="5"/>
        <v>0</v>
      </c>
      <c r="BG211" s="202">
        <f t="shared" si="6"/>
        <v>0</v>
      </c>
      <c r="BH211" s="202">
        <f t="shared" si="7"/>
        <v>0</v>
      </c>
      <c r="BI211" s="202">
        <f t="shared" si="8"/>
        <v>0</v>
      </c>
      <c r="BJ211" s="22" t="s">
        <v>82</v>
      </c>
      <c r="BK211" s="202">
        <f t="shared" si="9"/>
        <v>0</v>
      </c>
      <c r="BL211" s="22" t="s">
        <v>226</v>
      </c>
      <c r="BM211" s="22" t="s">
        <v>425</v>
      </c>
    </row>
    <row r="212" spans="2:65" s="1" customFormat="1" ht="31.5" customHeight="1">
      <c r="B212" s="39"/>
      <c r="C212" s="191" t="s">
        <v>426</v>
      </c>
      <c r="D212" s="191" t="s">
        <v>136</v>
      </c>
      <c r="E212" s="192" t="s">
        <v>427</v>
      </c>
      <c r="F212" s="193" t="s">
        <v>428</v>
      </c>
      <c r="G212" s="194" t="s">
        <v>168</v>
      </c>
      <c r="H212" s="195">
        <v>0.127</v>
      </c>
      <c r="I212" s="196"/>
      <c r="J212" s="197">
        <f t="shared" si="0"/>
        <v>0</v>
      </c>
      <c r="K212" s="193" t="s">
        <v>140</v>
      </c>
      <c r="L212" s="59"/>
      <c r="M212" s="198" t="s">
        <v>21</v>
      </c>
      <c r="N212" s="199" t="s">
        <v>45</v>
      </c>
      <c r="O212" s="40"/>
      <c r="P212" s="200">
        <f t="shared" si="1"/>
        <v>0</v>
      </c>
      <c r="Q212" s="200">
        <v>0</v>
      </c>
      <c r="R212" s="200">
        <f t="shared" si="2"/>
        <v>0</v>
      </c>
      <c r="S212" s="200">
        <v>0</v>
      </c>
      <c r="T212" s="201">
        <f t="shared" si="3"/>
        <v>0</v>
      </c>
      <c r="AR212" s="22" t="s">
        <v>226</v>
      </c>
      <c r="AT212" s="22" t="s">
        <v>136</v>
      </c>
      <c r="AU212" s="22" t="s">
        <v>84</v>
      </c>
      <c r="AY212" s="22" t="s">
        <v>133</v>
      </c>
      <c r="BE212" s="202">
        <f t="shared" si="4"/>
        <v>0</v>
      </c>
      <c r="BF212" s="202">
        <f t="shared" si="5"/>
        <v>0</v>
      </c>
      <c r="BG212" s="202">
        <f t="shared" si="6"/>
        <v>0</v>
      </c>
      <c r="BH212" s="202">
        <f t="shared" si="7"/>
        <v>0</v>
      </c>
      <c r="BI212" s="202">
        <f t="shared" si="8"/>
        <v>0</v>
      </c>
      <c r="BJ212" s="22" t="s">
        <v>82</v>
      </c>
      <c r="BK212" s="202">
        <f t="shared" si="9"/>
        <v>0</v>
      </c>
      <c r="BL212" s="22" t="s">
        <v>226</v>
      </c>
      <c r="BM212" s="22" t="s">
        <v>429</v>
      </c>
    </row>
    <row r="213" spans="2:65" s="10" customFormat="1" ht="29.85" customHeight="1">
      <c r="B213" s="174"/>
      <c r="C213" s="175"/>
      <c r="D213" s="188" t="s">
        <v>73</v>
      </c>
      <c r="E213" s="189" t="s">
        <v>430</v>
      </c>
      <c r="F213" s="189" t="s">
        <v>431</v>
      </c>
      <c r="G213" s="175"/>
      <c r="H213" s="175"/>
      <c r="I213" s="178"/>
      <c r="J213" s="190">
        <f>BK213</f>
        <v>0</v>
      </c>
      <c r="K213" s="175"/>
      <c r="L213" s="180"/>
      <c r="M213" s="181"/>
      <c r="N213" s="182"/>
      <c r="O213" s="182"/>
      <c r="P213" s="183">
        <f>SUM(P214:P215)</f>
        <v>0</v>
      </c>
      <c r="Q213" s="182"/>
      <c r="R213" s="183">
        <f>SUM(R214:R215)</f>
        <v>0</v>
      </c>
      <c r="S213" s="182"/>
      <c r="T213" s="184">
        <f>SUM(T214:T215)</f>
        <v>0</v>
      </c>
      <c r="AR213" s="185" t="s">
        <v>84</v>
      </c>
      <c r="AT213" s="186" t="s">
        <v>73</v>
      </c>
      <c r="AU213" s="186" t="s">
        <v>82</v>
      </c>
      <c r="AY213" s="185" t="s">
        <v>133</v>
      </c>
      <c r="BK213" s="187">
        <f>SUM(BK214:BK215)</f>
        <v>0</v>
      </c>
    </row>
    <row r="214" spans="2:65" s="1" customFormat="1" ht="95.25" customHeight="1">
      <c r="B214" s="39"/>
      <c r="C214" s="191" t="s">
        <v>432</v>
      </c>
      <c r="D214" s="191" t="s">
        <v>136</v>
      </c>
      <c r="E214" s="192" t="s">
        <v>433</v>
      </c>
      <c r="F214" s="193" t="s">
        <v>434</v>
      </c>
      <c r="G214" s="194" t="s">
        <v>158</v>
      </c>
      <c r="H214" s="195">
        <v>6</v>
      </c>
      <c r="I214" s="196"/>
      <c r="J214" s="197">
        <f>ROUND(I214*H214,2)</f>
        <v>0</v>
      </c>
      <c r="K214" s="193" t="s">
        <v>21</v>
      </c>
      <c r="L214" s="59"/>
      <c r="M214" s="198" t="s">
        <v>21</v>
      </c>
      <c r="N214" s="199" t="s">
        <v>45</v>
      </c>
      <c r="O214" s="40"/>
      <c r="P214" s="200">
        <f>O214*H214</f>
        <v>0</v>
      </c>
      <c r="Q214" s="200">
        <v>0</v>
      </c>
      <c r="R214" s="200">
        <f>Q214*H214</f>
        <v>0</v>
      </c>
      <c r="S214" s="200">
        <v>0</v>
      </c>
      <c r="T214" s="201">
        <f>S214*H214</f>
        <v>0</v>
      </c>
      <c r="AR214" s="22" t="s">
        <v>226</v>
      </c>
      <c r="AT214" s="22" t="s">
        <v>136</v>
      </c>
      <c r="AU214" s="22" t="s">
        <v>84</v>
      </c>
      <c r="AY214" s="22" t="s">
        <v>133</v>
      </c>
      <c r="BE214" s="202">
        <f>IF(N214="základní",J214,0)</f>
        <v>0</v>
      </c>
      <c r="BF214" s="202">
        <f>IF(N214="snížená",J214,0)</f>
        <v>0</v>
      </c>
      <c r="BG214" s="202">
        <f>IF(N214="zákl. přenesená",J214,0)</f>
        <v>0</v>
      </c>
      <c r="BH214" s="202">
        <f>IF(N214="sníž. přenesená",J214,0)</f>
        <v>0</v>
      </c>
      <c r="BI214" s="202">
        <f>IF(N214="nulová",J214,0)</f>
        <v>0</v>
      </c>
      <c r="BJ214" s="22" t="s">
        <v>82</v>
      </c>
      <c r="BK214" s="202">
        <f>ROUND(I214*H214,2)</f>
        <v>0</v>
      </c>
      <c r="BL214" s="22" t="s">
        <v>226</v>
      </c>
      <c r="BM214" s="22" t="s">
        <v>435</v>
      </c>
    </row>
    <row r="215" spans="2:65" s="1" customFormat="1" ht="120.75" customHeight="1">
      <c r="B215" s="39"/>
      <c r="C215" s="191" t="s">
        <v>436</v>
      </c>
      <c r="D215" s="191" t="s">
        <v>136</v>
      </c>
      <c r="E215" s="192" t="s">
        <v>437</v>
      </c>
      <c r="F215" s="193" t="s">
        <v>438</v>
      </c>
      <c r="G215" s="194" t="s">
        <v>158</v>
      </c>
      <c r="H215" s="195">
        <v>4</v>
      </c>
      <c r="I215" s="196"/>
      <c r="J215" s="197">
        <f>ROUND(I215*H215,2)</f>
        <v>0</v>
      </c>
      <c r="K215" s="193" t="s">
        <v>21</v>
      </c>
      <c r="L215" s="59"/>
      <c r="M215" s="198" t="s">
        <v>21</v>
      </c>
      <c r="N215" s="199" t="s">
        <v>45</v>
      </c>
      <c r="O215" s="40"/>
      <c r="P215" s="200">
        <f>O215*H215</f>
        <v>0</v>
      </c>
      <c r="Q215" s="200">
        <v>0</v>
      </c>
      <c r="R215" s="200">
        <f>Q215*H215</f>
        <v>0</v>
      </c>
      <c r="S215" s="200">
        <v>0</v>
      </c>
      <c r="T215" s="201">
        <f>S215*H215</f>
        <v>0</v>
      </c>
      <c r="AR215" s="22" t="s">
        <v>226</v>
      </c>
      <c r="AT215" s="22" t="s">
        <v>136</v>
      </c>
      <c r="AU215" s="22" t="s">
        <v>84</v>
      </c>
      <c r="AY215" s="22" t="s">
        <v>133</v>
      </c>
      <c r="BE215" s="202">
        <f>IF(N215="základní",J215,0)</f>
        <v>0</v>
      </c>
      <c r="BF215" s="202">
        <f>IF(N215="snížená",J215,0)</f>
        <v>0</v>
      </c>
      <c r="BG215" s="202">
        <f>IF(N215="zákl. přenesená",J215,0)</f>
        <v>0</v>
      </c>
      <c r="BH215" s="202">
        <f>IF(N215="sníž. přenesená",J215,0)</f>
        <v>0</v>
      </c>
      <c r="BI215" s="202">
        <f>IF(N215="nulová",J215,0)</f>
        <v>0</v>
      </c>
      <c r="BJ215" s="22" t="s">
        <v>82</v>
      </c>
      <c r="BK215" s="202">
        <f>ROUND(I215*H215,2)</f>
        <v>0</v>
      </c>
      <c r="BL215" s="22" t="s">
        <v>226</v>
      </c>
      <c r="BM215" s="22" t="s">
        <v>439</v>
      </c>
    </row>
    <row r="216" spans="2:65" s="10" customFormat="1" ht="29.85" customHeight="1">
      <c r="B216" s="174"/>
      <c r="C216" s="175"/>
      <c r="D216" s="188" t="s">
        <v>73</v>
      </c>
      <c r="E216" s="189" t="s">
        <v>440</v>
      </c>
      <c r="F216" s="189" t="s">
        <v>441</v>
      </c>
      <c r="G216" s="175"/>
      <c r="H216" s="175"/>
      <c r="I216" s="178"/>
      <c r="J216" s="190">
        <f>BK216</f>
        <v>0</v>
      </c>
      <c r="K216" s="175"/>
      <c r="L216" s="180"/>
      <c r="M216" s="181"/>
      <c r="N216" s="182"/>
      <c r="O216" s="182"/>
      <c r="P216" s="183">
        <f>SUM(P217:P226)</f>
        <v>0</v>
      </c>
      <c r="Q216" s="182"/>
      <c r="R216" s="183">
        <f>SUM(R217:R226)</f>
        <v>9.5040000000000013E-2</v>
      </c>
      <c r="S216" s="182"/>
      <c r="T216" s="184">
        <f>SUM(T217:T226)</f>
        <v>0</v>
      </c>
      <c r="AR216" s="185" t="s">
        <v>84</v>
      </c>
      <c r="AT216" s="186" t="s">
        <v>73</v>
      </c>
      <c r="AU216" s="186" t="s">
        <v>82</v>
      </c>
      <c r="AY216" s="185" t="s">
        <v>133</v>
      </c>
      <c r="BK216" s="187">
        <f>SUM(BK217:BK226)</f>
        <v>0</v>
      </c>
    </row>
    <row r="217" spans="2:65" s="1" customFormat="1" ht="31.5" customHeight="1">
      <c r="B217" s="39"/>
      <c r="C217" s="191" t="s">
        <v>442</v>
      </c>
      <c r="D217" s="191" t="s">
        <v>136</v>
      </c>
      <c r="E217" s="192" t="s">
        <v>443</v>
      </c>
      <c r="F217" s="193" t="s">
        <v>444</v>
      </c>
      <c r="G217" s="194" t="s">
        <v>174</v>
      </c>
      <c r="H217" s="195">
        <v>2.7</v>
      </c>
      <c r="I217" s="196"/>
      <c r="J217" s="197">
        <f>ROUND(I217*H217,2)</f>
        <v>0</v>
      </c>
      <c r="K217" s="193" t="s">
        <v>140</v>
      </c>
      <c r="L217" s="59"/>
      <c r="M217" s="198" t="s">
        <v>21</v>
      </c>
      <c r="N217" s="199" t="s">
        <v>45</v>
      </c>
      <c r="O217" s="40"/>
      <c r="P217" s="200">
        <f>O217*H217</f>
        <v>0</v>
      </c>
      <c r="Q217" s="200">
        <v>0</v>
      </c>
      <c r="R217" s="200">
        <f>Q217*H217</f>
        <v>0</v>
      </c>
      <c r="S217" s="200">
        <v>0</v>
      </c>
      <c r="T217" s="201">
        <f>S217*H217</f>
        <v>0</v>
      </c>
      <c r="AR217" s="22" t="s">
        <v>226</v>
      </c>
      <c r="AT217" s="22" t="s">
        <v>136</v>
      </c>
      <c r="AU217" s="22" t="s">
        <v>84</v>
      </c>
      <c r="AY217" s="22" t="s">
        <v>133</v>
      </c>
      <c r="BE217" s="202">
        <f>IF(N217="základní",J217,0)</f>
        <v>0</v>
      </c>
      <c r="BF217" s="202">
        <f>IF(N217="snížená",J217,0)</f>
        <v>0</v>
      </c>
      <c r="BG217" s="202">
        <f>IF(N217="zákl. přenesená",J217,0)</f>
        <v>0</v>
      </c>
      <c r="BH217" s="202">
        <f>IF(N217="sníž. přenesená",J217,0)</f>
        <v>0</v>
      </c>
      <c r="BI217" s="202">
        <f>IF(N217="nulová",J217,0)</f>
        <v>0</v>
      </c>
      <c r="BJ217" s="22" t="s">
        <v>82</v>
      </c>
      <c r="BK217" s="202">
        <f>ROUND(I217*H217,2)</f>
        <v>0</v>
      </c>
      <c r="BL217" s="22" t="s">
        <v>226</v>
      </c>
      <c r="BM217" s="22" t="s">
        <v>445</v>
      </c>
    </row>
    <row r="218" spans="2:65" s="1" customFormat="1" ht="22.5" customHeight="1">
      <c r="B218" s="39"/>
      <c r="C218" s="191" t="s">
        <v>446</v>
      </c>
      <c r="D218" s="191" t="s">
        <v>136</v>
      </c>
      <c r="E218" s="192" t="s">
        <v>447</v>
      </c>
      <c r="F218" s="193" t="s">
        <v>448</v>
      </c>
      <c r="G218" s="194" t="s">
        <v>174</v>
      </c>
      <c r="H218" s="195">
        <v>2.7</v>
      </c>
      <c r="I218" s="196"/>
      <c r="J218" s="197">
        <f>ROUND(I218*H218,2)</f>
        <v>0</v>
      </c>
      <c r="K218" s="193" t="s">
        <v>140</v>
      </c>
      <c r="L218" s="59"/>
      <c r="M218" s="198" t="s">
        <v>21</v>
      </c>
      <c r="N218" s="199" t="s">
        <v>45</v>
      </c>
      <c r="O218" s="40"/>
      <c r="P218" s="200">
        <f>O218*H218</f>
        <v>0</v>
      </c>
      <c r="Q218" s="200">
        <v>2.9999999999999997E-4</v>
      </c>
      <c r="R218" s="200">
        <f>Q218*H218</f>
        <v>8.0999999999999996E-4</v>
      </c>
      <c r="S218" s="200">
        <v>0</v>
      </c>
      <c r="T218" s="201">
        <f>S218*H218</f>
        <v>0</v>
      </c>
      <c r="AR218" s="22" t="s">
        <v>226</v>
      </c>
      <c r="AT218" s="22" t="s">
        <v>136</v>
      </c>
      <c r="AU218" s="22" t="s">
        <v>84</v>
      </c>
      <c r="AY218" s="22" t="s">
        <v>133</v>
      </c>
      <c r="BE218" s="202">
        <f>IF(N218="základní",J218,0)</f>
        <v>0</v>
      </c>
      <c r="BF218" s="202">
        <f>IF(N218="snížená",J218,0)</f>
        <v>0</v>
      </c>
      <c r="BG218" s="202">
        <f>IF(N218="zákl. přenesená",J218,0)</f>
        <v>0</v>
      </c>
      <c r="BH218" s="202">
        <f>IF(N218="sníž. přenesená",J218,0)</f>
        <v>0</v>
      </c>
      <c r="BI218" s="202">
        <f>IF(N218="nulová",J218,0)</f>
        <v>0</v>
      </c>
      <c r="BJ218" s="22" t="s">
        <v>82</v>
      </c>
      <c r="BK218" s="202">
        <f>ROUND(I218*H218,2)</f>
        <v>0</v>
      </c>
      <c r="BL218" s="22" t="s">
        <v>226</v>
      </c>
      <c r="BM218" s="22" t="s">
        <v>449</v>
      </c>
    </row>
    <row r="219" spans="2:65" s="1" customFormat="1" ht="22.5" customHeight="1">
      <c r="B219" s="39"/>
      <c r="C219" s="191" t="s">
        <v>450</v>
      </c>
      <c r="D219" s="191" t="s">
        <v>136</v>
      </c>
      <c r="E219" s="192" t="s">
        <v>451</v>
      </c>
      <c r="F219" s="193" t="s">
        <v>452</v>
      </c>
      <c r="G219" s="194" t="s">
        <v>210</v>
      </c>
      <c r="H219" s="195">
        <v>10.8</v>
      </c>
      <c r="I219" s="196"/>
      <c r="J219" s="197">
        <f>ROUND(I219*H219,2)</f>
        <v>0</v>
      </c>
      <c r="K219" s="193" t="s">
        <v>140</v>
      </c>
      <c r="L219" s="59"/>
      <c r="M219" s="198" t="s">
        <v>21</v>
      </c>
      <c r="N219" s="199" t="s">
        <v>45</v>
      </c>
      <c r="O219" s="40"/>
      <c r="P219" s="200">
        <f>O219*H219</f>
        <v>0</v>
      </c>
      <c r="Q219" s="200">
        <v>3.0000000000000001E-5</v>
      </c>
      <c r="R219" s="200">
        <f>Q219*H219</f>
        <v>3.2400000000000001E-4</v>
      </c>
      <c r="S219" s="200">
        <v>0</v>
      </c>
      <c r="T219" s="201">
        <f>S219*H219</f>
        <v>0</v>
      </c>
      <c r="AR219" s="22" t="s">
        <v>226</v>
      </c>
      <c r="AT219" s="22" t="s">
        <v>136</v>
      </c>
      <c r="AU219" s="22" t="s">
        <v>84</v>
      </c>
      <c r="AY219" s="22" t="s">
        <v>133</v>
      </c>
      <c r="BE219" s="202">
        <f>IF(N219="základní",J219,0)</f>
        <v>0</v>
      </c>
      <c r="BF219" s="202">
        <f>IF(N219="snížená",J219,0)</f>
        <v>0</v>
      </c>
      <c r="BG219" s="202">
        <f>IF(N219="zákl. přenesená",J219,0)</f>
        <v>0</v>
      </c>
      <c r="BH219" s="202">
        <f>IF(N219="sníž. přenesená",J219,0)</f>
        <v>0</v>
      </c>
      <c r="BI219" s="202">
        <f>IF(N219="nulová",J219,0)</f>
        <v>0</v>
      </c>
      <c r="BJ219" s="22" t="s">
        <v>82</v>
      </c>
      <c r="BK219" s="202">
        <f>ROUND(I219*H219,2)</f>
        <v>0</v>
      </c>
      <c r="BL219" s="22" t="s">
        <v>226</v>
      </c>
      <c r="BM219" s="22" t="s">
        <v>453</v>
      </c>
    </row>
    <row r="220" spans="2:65" s="1" customFormat="1" ht="22.5" customHeight="1">
      <c r="B220" s="39"/>
      <c r="C220" s="191" t="s">
        <v>192</v>
      </c>
      <c r="D220" s="191" t="s">
        <v>136</v>
      </c>
      <c r="E220" s="192" t="s">
        <v>454</v>
      </c>
      <c r="F220" s="193" t="s">
        <v>455</v>
      </c>
      <c r="G220" s="194" t="s">
        <v>158</v>
      </c>
      <c r="H220" s="195">
        <v>4</v>
      </c>
      <c r="I220" s="196"/>
      <c r="J220" s="197">
        <f>ROUND(I220*H220,2)</f>
        <v>0</v>
      </c>
      <c r="K220" s="193" t="s">
        <v>140</v>
      </c>
      <c r="L220" s="59"/>
      <c r="M220" s="198" t="s">
        <v>21</v>
      </c>
      <c r="N220" s="199" t="s">
        <v>45</v>
      </c>
      <c r="O220" s="40"/>
      <c r="P220" s="200">
        <f>O220*H220</f>
        <v>0</v>
      </c>
      <c r="Q220" s="200">
        <v>0</v>
      </c>
      <c r="R220" s="200">
        <f>Q220*H220</f>
        <v>0</v>
      </c>
      <c r="S220" s="200">
        <v>0</v>
      </c>
      <c r="T220" s="201">
        <f>S220*H220</f>
        <v>0</v>
      </c>
      <c r="AR220" s="22" t="s">
        <v>226</v>
      </c>
      <c r="AT220" s="22" t="s">
        <v>136</v>
      </c>
      <c r="AU220" s="22" t="s">
        <v>84</v>
      </c>
      <c r="AY220" s="22" t="s">
        <v>133</v>
      </c>
      <c r="BE220" s="202">
        <f>IF(N220="základní",J220,0)</f>
        <v>0</v>
      </c>
      <c r="BF220" s="202">
        <f>IF(N220="snížená",J220,0)</f>
        <v>0</v>
      </c>
      <c r="BG220" s="202">
        <f>IF(N220="zákl. přenesená",J220,0)</f>
        <v>0</v>
      </c>
      <c r="BH220" s="202">
        <f>IF(N220="sníž. přenesená",J220,0)</f>
        <v>0</v>
      </c>
      <c r="BI220" s="202">
        <f>IF(N220="nulová",J220,0)</f>
        <v>0</v>
      </c>
      <c r="BJ220" s="22" t="s">
        <v>82</v>
      </c>
      <c r="BK220" s="202">
        <f>ROUND(I220*H220,2)</f>
        <v>0</v>
      </c>
      <c r="BL220" s="22" t="s">
        <v>226</v>
      </c>
      <c r="BM220" s="22" t="s">
        <v>456</v>
      </c>
    </row>
    <row r="221" spans="2:65" s="1" customFormat="1" ht="31.5" customHeight="1">
      <c r="B221" s="39"/>
      <c r="C221" s="191" t="s">
        <v>244</v>
      </c>
      <c r="D221" s="191" t="s">
        <v>136</v>
      </c>
      <c r="E221" s="192" t="s">
        <v>457</v>
      </c>
      <c r="F221" s="193" t="s">
        <v>458</v>
      </c>
      <c r="G221" s="194" t="s">
        <v>210</v>
      </c>
      <c r="H221" s="195">
        <v>10.8</v>
      </c>
      <c r="I221" s="196"/>
      <c r="J221" s="197">
        <f>ROUND(I221*H221,2)</f>
        <v>0</v>
      </c>
      <c r="K221" s="193" t="s">
        <v>140</v>
      </c>
      <c r="L221" s="59"/>
      <c r="M221" s="198" t="s">
        <v>21</v>
      </c>
      <c r="N221" s="199" t="s">
        <v>45</v>
      </c>
      <c r="O221" s="40"/>
      <c r="P221" s="200">
        <f>O221*H221</f>
        <v>0</v>
      </c>
      <c r="Q221" s="200">
        <v>5.45E-3</v>
      </c>
      <c r="R221" s="200">
        <f>Q221*H221</f>
        <v>5.8860000000000003E-2</v>
      </c>
      <c r="S221" s="200">
        <v>0</v>
      </c>
      <c r="T221" s="201">
        <f>S221*H221</f>
        <v>0</v>
      </c>
      <c r="AR221" s="22" t="s">
        <v>226</v>
      </c>
      <c r="AT221" s="22" t="s">
        <v>136</v>
      </c>
      <c r="AU221" s="22" t="s">
        <v>84</v>
      </c>
      <c r="AY221" s="22" t="s">
        <v>133</v>
      </c>
      <c r="BE221" s="202">
        <f>IF(N221="základní",J221,0)</f>
        <v>0</v>
      </c>
      <c r="BF221" s="202">
        <f>IF(N221="snížená",J221,0)</f>
        <v>0</v>
      </c>
      <c r="BG221" s="202">
        <f>IF(N221="zákl. přenesená",J221,0)</f>
        <v>0</v>
      </c>
      <c r="BH221" s="202">
        <f>IF(N221="sníž. přenesená",J221,0)</f>
        <v>0</v>
      </c>
      <c r="BI221" s="202">
        <f>IF(N221="nulová",J221,0)</f>
        <v>0</v>
      </c>
      <c r="BJ221" s="22" t="s">
        <v>82</v>
      </c>
      <c r="BK221" s="202">
        <f>ROUND(I221*H221,2)</f>
        <v>0</v>
      </c>
      <c r="BL221" s="22" t="s">
        <v>226</v>
      </c>
      <c r="BM221" s="22" t="s">
        <v>459</v>
      </c>
    </row>
    <row r="222" spans="2:65" s="11" customFormat="1" ht="13.5">
      <c r="B222" s="203"/>
      <c r="C222" s="204"/>
      <c r="D222" s="205" t="s">
        <v>143</v>
      </c>
      <c r="E222" s="206" t="s">
        <v>21</v>
      </c>
      <c r="F222" s="207" t="s">
        <v>460</v>
      </c>
      <c r="G222" s="204"/>
      <c r="H222" s="208">
        <v>10.8</v>
      </c>
      <c r="I222" s="209"/>
      <c r="J222" s="204"/>
      <c r="K222" s="204"/>
      <c r="L222" s="210"/>
      <c r="M222" s="211"/>
      <c r="N222" s="212"/>
      <c r="O222" s="212"/>
      <c r="P222" s="212"/>
      <c r="Q222" s="212"/>
      <c r="R222" s="212"/>
      <c r="S222" s="212"/>
      <c r="T222" s="213"/>
      <c r="AT222" s="214" t="s">
        <v>143</v>
      </c>
      <c r="AU222" s="214" t="s">
        <v>84</v>
      </c>
      <c r="AV222" s="11" t="s">
        <v>84</v>
      </c>
      <c r="AW222" s="11" t="s">
        <v>37</v>
      </c>
      <c r="AX222" s="11" t="s">
        <v>74</v>
      </c>
      <c r="AY222" s="214" t="s">
        <v>133</v>
      </c>
    </row>
    <row r="223" spans="2:65" s="1" customFormat="1" ht="22.5" customHeight="1">
      <c r="B223" s="39"/>
      <c r="C223" s="230" t="s">
        <v>461</v>
      </c>
      <c r="D223" s="230" t="s">
        <v>217</v>
      </c>
      <c r="E223" s="231" t="s">
        <v>462</v>
      </c>
      <c r="F223" s="232" t="s">
        <v>463</v>
      </c>
      <c r="G223" s="233" t="s">
        <v>174</v>
      </c>
      <c r="H223" s="234">
        <v>2.97</v>
      </c>
      <c r="I223" s="235"/>
      <c r="J223" s="236">
        <f>ROUND(I223*H223,2)</f>
        <v>0</v>
      </c>
      <c r="K223" s="232" t="s">
        <v>140</v>
      </c>
      <c r="L223" s="237"/>
      <c r="M223" s="238" t="s">
        <v>21</v>
      </c>
      <c r="N223" s="239" t="s">
        <v>45</v>
      </c>
      <c r="O223" s="40"/>
      <c r="P223" s="200">
        <f>O223*H223</f>
        <v>0</v>
      </c>
      <c r="Q223" s="200">
        <v>1.18E-2</v>
      </c>
      <c r="R223" s="200">
        <f>Q223*H223</f>
        <v>3.5046000000000001E-2</v>
      </c>
      <c r="S223" s="200">
        <v>0</v>
      </c>
      <c r="T223" s="201">
        <f>S223*H223</f>
        <v>0</v>
      </c>
      <c r="AR223" s="22" t="s">
        <v>311</v>
      </c>
      <c r="AT223" s="22" t="s">
        <v>217</v>
      </c>
      <c r="AU223" s="22" t="s">
        <v>84</v>
      </c>
      <c r="AY223" s="22" t="s">
        <v>133</v>
      </c>
      <c r="BE223" s="202">
        <f>IF(N223="základní",J223,0)</f>
        <v>0</v>
      </c>
      <c r="BF223" s="202">
        <f>IF(N223="snížená",J223,0)</f>
        <v>0</v>
      </c>
      <c r="BG223" s="202">
        <f>IF(N223="zákl. přenesená",J223,0)</f>
        <v>0</v>
      </c>
      <c r="BH223" s="202">
        <f>IF(N223="sníž. přenesená",J223,0)</f>
        <v>0</v>
      </c>
      <c r="BI223" s="202">
        <f>IF(N223="nulová",J223,0)</f>
        <v>0</v>
      </c>
      <c r="BJ223" s="22" t="s">
        <v>82</v>
      </c>
      <c r="BK223" s="202">
        <f>ROUND(I223*H223,2)</f>
        <v>0</v>
      </c>
      <c r="BL223" s="22" t="s">
        <v>226</v>
      </c>
      <c r="BM223" s="22" t="s">
        <v>464</v>
      </c>
    </row>
    <row r="224" spans="2:65" s="11" customFormat="1" ht="13.5">
      <c r="B224" s="203"/>
      <c r="C224" s="204"/>
      <c r="D224" s="215" t="s">
        <v>143</v>
      </c>
      <c r="E224" s="216" t="s">
        <v>21</v>
      </c>
      <c r="F224" s="217" t="s">
        <v>465</v>
      </c>
      <c r="G224" s="204"/>
      <c r="H224" s="218">
        <v>2.7</v>
      </c>
      <c r="I224" s="209"/>
      <c r="J224" s="204"/>
      <c r="K224" s="204"/>
      <c r="L224" s="210"/>
      <c r="M224" s="211"/>
      <c r="N224" s="212"/>
      <c r="O224" s="212"/>
      <c r="P224" s="212"/>
      <c r="Q224" s="212"/>
      <c r="R224" s="212"/>
      <c r="S224" s="212"/>
      <c r="T224" s="213"/>
      <c r="AT224" s="214" t="s">
        <v>143</v>
      </c>
      <c r="AU224" s="214" t="s">
        <v>84</v>
      </c>
      <c r="AV224" s="11" t="s">
        <v>84</v>
      </c>
      <c r="AW224" s="11" t="s">
        <v>37</v>
      </c>
      <c r="AX224" s="11" t="s">
        <v>74</v>
      </c>
      <c r="AY224" s="214" t="s">
        <v>133</v>
      </c>
    </row>
    <row r="225" spans="2:65" s="11" customFormat="1" ht="13.5">
      <c r="B225" s="203"/>
      <c r="C225" s="204"/>
      <c r="D225" s="205" t="s">
        <v>143</v>
      </c>
      <c r="E225" s="204"/>
      <c r="F225" s="207" t="s">
        <v>466</v>
      </c>
      <c r="G225" s="204"/>
      <c r="H225" s="208">
        <v>2.97</v>
      </c>
      <c r="I225" s="209"/>
      <c r="J225" s="204"/>
      <c r="K225" s="204"/>
      <c r="L225" s="210"/>
      <c r="M225" s="211"/>
      <c r="N225" s="212"/>
      <c r="O225" s="212"/>
      <c r="P225" s="212"/>
      <c r="Q225" s="212"/>
      <c r="R225" s="212"/>
      <c r="S225" s="212"/>
      <c r="T225" s="213"/>
      <c r="AT225" s="214" t="s">
        <v>143</v>
      </c>
      <c r="AU225" s="214" t="s">
        <v>84</v>
      </c>
      <c r="AV225" s="11" t="s">
        <v>84</v>
      </c>
      <c r="AW225" s="11" t="s">
        <v>6</v>
      </c>
      <c r="AX225" s="11" t="s">
        <v>82</v>
      </c>
      <c r="AY225" s="214" t="s">
        <v>133</v>
      </c>
    </row>
    <row r="226" spans="2:65" s="1" customFormat="1" ht="31.5" customHeight="1">
      <c r="B226" s="39"/>
      <c r="C226" s="191" t="s">
        <v>262</v>
      </c>
      <c r="D226" s="191" t="s">
        <v>136</v>
      </c>
      <c r="E226" s="192" t="s">
        <v>467</v>
      </c>
      <c r="F226" s="193" t="s">
        <v>468</v>
      </c>
      <c r="G226" s="194" t="s">
        <v>168</v>
      </c>
      <c r="H226" s="195">
        <v>9.5000000000000001E-2</v>
      </c>
      <c r="I226" s="196"/>
      <c r="J226" s="197">
        <f>ROUND(I226*H226,2)</f>
        <v>0</v>
      </c>
      <c r="K226" s="193" t="s">
        <v>140</v>
      </c>
      <c r="L226" s="59"/>
      <c r="M226" s="198" t="s">
        <v>21</v>
      </c>
      <c r="N226" s="240" t="s">
        <v>45</v>
      </c>
      <c r="O226" s="241"/>
      <c r="P226" s="242">
        <f>O226*H226</f>
        <v>0</v>
      </c>
      <c r="Q226" s="242">
        <v>0</v>
      </c>
      <c r="R226" s="242">
        <f>Q226*H226</f>
        <v>0</v>
      </c>
      <c r="S226" s="242">
        <v>0</v>
      </c>
      <c r="T226" s="243">
        <f>S226*H226</f>
        <v>0</v>
      </c>
      <c r="AR226" s="22" t="s">
        <v>226</v>
      </c>
      <c r="AT226" s="22" t="s">
        <v>136</v>
      </c>
      <c r="AU226" s="22" t="s">
        <v>84</v>
      </c>
      <c r="AY226" s="22" t="s">
        <v>133</v>
      </c>
      <c r="BE226" s="202">
        <f>IF(N226="základní",J226,0)</f>
        <v>0</v>
      </c>
      <c r="BF226" s="202">
        <f>IF(N226="snížená",J226,0)</f>
        <v>0</v>
      </c>
      <c r="BG226" s="202">
        <f>IF(N226="zákl. přenesená",J226,0)</f>
        <v>0</v>
      </c>
      <c r="BH226" s="202">
        <f>IF(N226="sníž. přenesená",J226,0)</f>
        <v>0</v>
      </c>
      <c r="BI226" s="202">
        <f>IF(N226="nulová",J226,0)</f>
        <v>0</v>
      </c>
      <c r="BJ226" s="22" t="s">
        <v>82</v>
      </c>
      <c r="BK226" s="202">
        <f>ROUND(I226*H226,2)</f>
        <v>0</v>
      </c>
      <c r="BL226" s="22" t="s">
        <v>226</v>
      </c>
      <c r="BM226" s="22" t="s">
        <v>469</v>
      </c>
    </row>
    <row r="227" spans="2:65" s="1" customFormat="1" ht="6.95" customHeight="1">
      <c r="B227" s="54"/>
      <c r="C227" s="55"/>
      <c r="D227" s="55"/>
      <c r="E227" s="55"/>
      <c r="F227" s="55"/>
      <c r="G227" s="55"/>
      <c r="H227" s="55"/>
      <c r="I227" s="137"/>
      <c r="J227" s="55"/>
      <c r="K227" s="55"/>
      <c r="L227" s="59"/>
    </row>
  </sheetData>
  <sheetProtection password="CC35" sheet="1" objects="1" scenarios="1" formatCells="0" formatColumns="0" formatRows="0" sort="0" autoFilter="0"/>
  <autoFilter ref="C90:K226"/>
  <mergeCells count="9">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69" t="s">
        <v>90</v>
      </c>
      <c r="H1" s="369"/>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1"/>
      <c r="M2" s="361"/>
      <c r="N2" s="361"/>
      <c r="O2" s="361"/>
      <c r="P2" s="361"/>
      <c r="Q2" s="361"/>
      <c r="R2" s="361"/>
      <c r="S2" s="361"/>
      <c r="T2" s="361"/>
      <c r="U2" s="361"/>
      <c r="V2" s="361"/>
      <c r="AT2" s="22" t="s">
        <v>88</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2" t="str">
        <f>'Rekapitulace stavby'!K6</f>
        <v>2.ETAPA Havarijní stav malé tělocvičny č.2SOUE Plzeň</v>
      </c>
      <c r="F7" s="363"/>
      <c r="G7" s="363"/>
      <c r="H7" s="363"/>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4" t="s">
        <v>470</v>
      </c>
      <c r="F9" s="365"/>
      <c r="G9" s="365"/>
      <c r="H9" s="365"/>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28.6.2017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05.75" customHeight="1">
      <c r="B24" s="119"/>
      <c r="C24" s="120"/>
      <c r="D24" s="120"/>
      <c r="E24" s="331" t="s">
        <v>39</v>
      </c>
      <c r="F24" s="331"/>
      <c r="G24" s="331"/>
      <c r="H24" s="331"/>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ROUND(J77,2)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ROUND(SUM(BE77:BE85), 2)</f>
        <v>0</v>
      </c>
      <c r="G30" s="40"/>
      <c r="H30" s="40"/>
      <c r="I30" s="129">
        <v>0.21</v>
      </c>
      <c r="J30" s="128">
        <f>ROUND(ROUND((SUM(BE77:BE85)), 2)*I30, 2)</f>
        <v>0</v>
      </c>
      <c r="K30" s="43"/>
    </row>
    <row r="31" spans="2:11" s="1" customFormat="1" ht="14.45" customHeight="1">
      <c r="B31" s="39"/>
      <c r="C31" s="40"/>
      <c r="D31" s="40"/>
      <c r="E31" s="47" t="s">
        <v>46</v>
      </c>
      <c r="F31" s="128">
        <f>ROUND(SUM(BF77:BF85), 2)</f>
        <v>0</v>
      </c>
      <c r="G31" s="40"/>
      <c r="H31" s="40"/>
      <c r="I31" s="129">
        <v>0.15</v>
      </c>
      <c r="J31" s="128">
        <f>ROUND(ROUND((SUM(BF77:BF85)), 2)*I31, 2)</f>
        <v>0</v>
      </c>
      <c r="K31" s="43"/>
    </row>
    <row r="32" spans="2:11" s="1" customFormat="1" ht="14.45" hidden="1" customHeight="1">
      <c r="B32" s="39"/>
      <c r="C32" s="40"/>
      <c r="D32" s="40"/>
      <c r="E32" s="47" t="s">
        <v>47</v>
      </c>
      <c r="F32" s="128">
        <f>ROUND(SUM(BG77:BG85), 2)</f>
        <v>0</v>
      </c>
      <c r="G32" s="40"/>
      <c r="H32" s="40"/>
      <c r="I32" s="129">
        <v>0.21</v>
      </c>
      <c r="J32" s="128">
        <v>0</v>
      </c>
      <c r="K32" s="43"/>
    </row>
    <row r="33" spans="2:11" s="1" customFormat="1" ht="14.45" hidden="1" customHeight="1">
      <c r="B33" s="39"/>
      <c r="C33" s="40"/>
      <c r="D33" s="40"/>
      <c r="E33" s="47" t="s">
        <v>48</v>
      </c>
      <c r="F33" s="128">
        <f>ROUND(SUM(BH77:BH85), 2)</f>
        <v>0</v>
      </c>
      <c r="G33" s="40"/>
      <c r="H33" s="40"/>
      <c r="I33" s="129">
        <v>0.15</v>
      </c>
      <c r="J33" s="128">
        <v>0</v>
      </c>
      <c r="K33" s="43"/>
    </row>
    <row r="34" spans="2:11" s="1" customFormat="1" ht="14.45" hidden="1" customHeight="1">
      <c r="B34" s="39"/>
      <c r="C34" s="40"/>
      <c r="D34" s="40"/>
      <c r="E34" s="47" t="s">
        <v>49</v>
      </c>
      <c r="F34" s="128">
        <f>ROUND(SUM(BI77:BI85),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2" t="str">
        <f>E7</f>
        <v>2.ETAPA Havarijní stav malé tělocvičny č.2SOUE Plzeň</v>
      </c>
      <c r="F45" s="363"/>
      <c r="G45" s="363"/>
      <c r="H45" s="363"/>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4" t="str">
        <f>E9</f>
        <v>02 - Vedlejší a ostatní náklady</v>
      </c>
      <c r="F47" s="365"/>
      <c r="G47" s="365"/>
      <c r="H47" s="365"/>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 xml:space="preserve"> </v>
      </c>
      <c r="G49" s="40"/>
      <c r="H49" s="40"/>
      <c r="I49" s="117" t="s">
        <v>25</v>
      </c>
      <c r="J49" s="118" t="str">
        <f>IF(J12="","",J12)</f>
        <v>28.6.2017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SOUE, Vejprnická 56, 318 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J77</f>
        <v>0</v>
      </c>
      <c r="K56" s="43"/>
      <c r="AU56" s="22" t="s">
        <v>101</v>
      </c>
    </row>
    <row r="57" spans="2:47" s="7" customFormat="1" ht="24.95" customHeight="1">
      <c r="B57" s="147"/>
      <c r="C57" s="148"/>
      <c r="D57" s="149" t="s">
        <v>471</v>
      </c>
      <c r="E57" s="150"/>
      <c r="F57" s="150"/>
      <c r="G57" s="150"/>
      <c r="H57" s="150"/>
      <c r="I57" s="151"/>
      <c r="J57" s="152">
        <f>J78</f>
        <v>0</v>
      </c>
      <c r="K57" s="153"/>
    </row>
    <row r="58" spans="2:47" s="1" customFormat="1" ht="21.75" customHeight="1">
      <c r="B58" s="39"/>
      <c r="C58" s="40"/>
      <c r="D58" s="40"/>
      <c r="E58" s="40"/>
      <c r="F58" s="40"/>
      <c r="G58" s="40"/>
      <c r="H58" s="40"/>
      <c r="I58" s="116"/>
      <c r="J58" s="40"/>
      <c r="K58" s="43"/>
    </row>
    <row r="59" spans="2:47" s="1" customFormat="1" ht="6.95" customHeight="1">
      <c r="B59" s="54"/>
      <c r="C59" s="55"/>
      <c r="D59" s="55"/>
      <c r="E59" s="55"/>
      <c r="F59" s="55"/>
      <c r="G59" s="55"/>
      <c r="H59" s="55"/>
      <c r="I59" s="137"/>
      <c r="J59" s="55"/>
      <c r="K59" s="56"/>
    </row>
    <row r="63" spans="2:47" s="1" customFormat="1" ht="6.95" customHeight="1">
      <c r="B63" s="57"/>
      <c r="C63" s="58"/>
      <c r="D63" s="58"/>
      <c r="E63" s="58"/>
      <c r="F63" s="58"/>
      <c r="G63" s="58"/>
      <c r="H63" s="58"/>
      <c r="I63" s="140"/>
      <c r="J63" s="58"/>
      <c r="K63" s="58"/>
      <c r="L63" s="59"/>
    </row>
    <row r="64" spans="2:47" s="1" customFormat="1" ht="36.950000000000003" customHeight="1">
      <c r="B64" s="39"/>
      <c r="C64" s="60" t="s">
        <v>117</v>
      </c>
      <c r="D64" s="61"/>
      <c r="E64" s="61"/>
      <c r="F64" s="61"/>
      <c r="G64" s="61"/>
      <c r="H64" s="61"/>
      <c r="I64" s="161"/>
      <c r="J64" s="61"/>
      <c r="K64" s="61"/>
      <c r="L64" s="59"/>
    </row>
    <row r="65" spans="2:65" s="1" customFormat="1" ht="6.95" customHeight="1">
      <c r="B65" s="39"/>
      <c r="C65" s="61"/>
      <c r="D65" s="61"/>
      <c r="E65" s="61"/>
      <c r="F65" s="61"/>
      <c r="G65" s="61"/>
      <c r="H65" s="61"/>
      <c r="I65" s="161"/>
      <c r="J65" s="61"/>
      <c r="K65" s="61"/>
      <c r="L65" s="59"/>
    </row>
    <row r="66" spans="2:65" s="1" customFormat="1" ht="14.45" customHeight="1">
      <c r="B66" s="39"/>
      <c r="C66" s="63" t="s">
        <v>18</v>
      </c>
      <c r="D66" s="61"/>
      <c r="E66" s="61"/>
      <c r="F66" s="61"/>
      <c r="G66" s="61"/>
      <c r="H66" s="61"/>
      <c r="I66" s="161"/>
      <c r="J66" s="61"/>
      <c r="K66" s="61"/>
      <c r="L66" s="59"/>
    </row>
    <row r="67" spans="2:65" s="1" customFormat="1" ht="22.5" customHeight="1">
      <c r="B67" s="39"/>
      <c r="C67" s="61"/>
      <c r="D67" s="61"/>
      <c r="E67" s="366" t="str">
        <f>E7</f>
        <v>2.ETAPA Havarijní stav malé tělocvičny č.2SOUE Plzeň</v>
      </c>
      <c r="F67" s="367"/>
      <c r="G67" s="367"/>
      <c r="H67" s="367"/>
      <c r="I67" s="161"/>
      <c r="J67" s="61"/>
      <c r="K67" s="61"/>
      <c r="L67" s="59"/>
    </row>
    <row r="68" spans="2:65" s="1" customFormat="1" ht="14.45" customHeight="1">
      <c r="B68" s="39"/>
      <c r="C68" s="63" t="s">
        <v>95</v>
      </c>
      <c r="D68" s="61"/>
      <c r="E68" s="61"/>
      <c r="F68" s="61"/>
      <c r="G68" s="61"/>
      <c r="H68" s="61"/>
      <c r="I68" s="161"/>
      <c r="J68" s="61"/>
      <c r="K68" s="61"/>
      <c r="L68" s="59"/>
    </row>
    <row r="69" spans="2:65" s="1" customFormat="1" ht="23.25" customHeight="1">
      <c r="B69" s="39"/>
      <c r="C69" s="61"/>
      <c r="D69" s="61"/>
      <c r="E69" s="342" t="str">
        <f>E9</f>
        <v>02 - Vedlejší a ostatní náklady</v>
      </c>
      <c r="F69" s="368"/>
      <c r="G69" s="368"/>
      <c r="H69" s="368"/>
      <c r="I69" s="161"/>
      <c r="J69" s="61"/>
      <c r="K69" s="61"/>
      <c r="L69" s="59"/>
    </row>
    <row r="70" spans="2:65" s="1" customFormat="1" ht="6.95" customHeight="1">
      <c r="B70" s="39"/>
      <c r="C70" s="61"/>
      <c r="D70" s="61"/>
      <c r="E70" s="61"/>
      <c r="F70" s="61"/>
      <c r="G70" s="61"/>
      <c r="H70" s="61"/>
      <c r="I70" s="161"/>
      <c r="J70" s="61"/>
      <c r="K70" s="61"/>
      <c r="L70" s="59"/>
    </row>
    <row r="71" spans="2:65" s="1" customFormat="1" ht="18" customHeight="1">
      <c r="B71" s="39"/>
      <c r="C71" s="63" t="s">
        <v>23</v>
      </c>
      <c r="D71" s="61"/>
      <c r="E71" s="61"/>
      <c r="F71" s="162" t="str">
        <f>F12</f>
        <v xml:space="preserve"> </v>
      </c>
      <c r="G71" s="61"/>
      <c r="H71" s="61"/>
      <c r="I71" s="163" t="s">
        <v>25</v>
      </c>
      <c r="J71" s="71" t="str">
        <f>IF(J12="","",J12)</f>
        <v>28.6.2017</v>
      </c>
      <c r="K71" s="61"/>
      <c r="L71" s="59"/>
    </row>
    <row r="72" spans="2:65" s="1" customFormat="1" ht="6.95" customHeight="1">
      <c r="B72" s="39"/>
      <c r="C72" s="61"/>
      <c r="D72" s="61"/>
      <c r="E72" s="61"/>
      <c r="F72" s="61"/>
      <c r="G72" s="61"/>
      <c r="H72" s="61"/>
      <c r="I72" s="161"/>
      <c r="J72" s="61"/>
      <c r="K72" s="61"/>
      <c r="L72" s="59"/>
    </row>
    <row r="73" spans="2:65" s="1" customFormat="1">
      <c r="B73" s="39"/>
      <c r="C73" s="63" t="s">
        <v>27</v>
      </c>
      <c r="D73" s="61"/>
      <c r="E73" s="61"/>
      <c r="F73" s="162" t="str">
        <f>E15</f>
        <v>SOUE, Vejprnická 56, 318 00 Plzeň</v>
      </c>
      <c r="G73" s="61"/>
      <c r="H73" s="61"/>
      <c r="I73" s="163" t="s">
        <v>33</v>
      </c>
      <c r="J73" s="162" t="str">
        <f>E21</f>
        <v>L.Beneda, Čižická 279, 332 09 Štěnovice</v>
      </c>
      <c r="K73" s="61"/>
      <c r="L73" s="59"/>
    </row>
    <row r="74" spans="2:65" s="1" customFormat="1" ht="14.45" customHeight="1">
      <c r="B74" s="39"/>
      <c r="C74" s="63" t="s">
        <v>31</v>
      </c>
      <c r="D74" s="61"/>
      <c r="E74" s="61"/>
      <c r="F74" s="162" t="str">
        <f>IF(E18="","",E18)</f>
        <v/>
      </c>
      <c r="G74" s="61"/>
      <c r="H74" s="61"/>
      <c r="I74" s="161"/>
      <c r="J74" s="61"/>
      <c r="K74" s="61"/>
      <c r="L74" s="59"/>
    </row>
    <row r="75" spans="2:65" s="1" customFormat="1" ht="10.35" customHeight="1">
      <c r="B75" s="39"/>
      <c r="C75" s="61"/>
      <c r="D75" s="61"/>
      <c r="E75" s="61"/>
      <c r="F75" s="61"/>
      <c r="G75" s="61"/>
      <c r="H75" s="61"/>
      <c r="I75" s="161"/>
      <c r="J75" s="61"/>
      <c r="K75" s="61"/>
      <c r="L75" s="59"/>
    </row>
    <row r="76" spans="2:65" s="9" customFormat="1" ht="29.25" customHeight="1">
      <c r="B76" s="164"/>
      <c r="C76" s="165" t="s">
        <v>118</v>
      </c>
      <c r="D76" s="166" t="s">
        <v>59</v>
      </c>
      <c r="E76" s="166" t="s">
        <v>55</v>
      </c>
      <c r="F76" s="166" t="s">
        <v>119</v>
      </c>
      <c r="G76" s="166" t="s">
        <v>120</v>
      </c>
      <c r="H76" s="166" t="s">
        <v>121</v>
      </c>
      <c r="I76" s="167" t="s">
        <v>122</v>
      </c>
      <c r="J76" s="166" t="s">
        <v>99</v>
      </c>
      <c r="K76" s="168" t="s">
        <v>123</v>
      </c>
      <c r="L76" s="169"/>
      <c r="M76" s="79" t="s">
        <v>124</v>
      </c>
      <c r="N76" s="80" t="s">
        <v>44</v>
      </c>
      <c r="O76" s="80" t="s">
        <v>125</v>
      </c>
      <c r="P76" s="80" t="s">
        <v>126</v>
      </c>
      <c r="Q76" s="80" t="s">
        <v>127</v>
      </c>
      <c r="R76" s="80" t="s">
        <v>128</v>
      </c>
      <c r="S76" s="80" t="s">
        <v>129</v>
      </c>
      <c r="T76" s="81" t="s">
        <v>130</v>
      </c>
    </row>
    <row r="77" spans="2:65" s="1" customFormat="1" ht="29.25" customHeight="1">
      <c r="B77" s="39"/>
      <c r="C77" s="85" t="s">
        <v>100</v>
      </c>
      <c r="D77" s="61"/>
      <c r="E77" s="61"/>
      <c r="F77" s="61"/>
      <c r="G77" s="61"/>
      <c r="H77" s="61"/>
      <c r="I77" s="161"/>
      <c r="J77" s="170">
        <f>BK77</f>
        <v>0</v>
      </c>
      <c r="K77" s="61"/>
      <c r="L77" s="59"/>
      <c r="M77" s="82"/>
      <c r="N77" s="83"/>
      <c r="O77" s="83"/>
      <c r="P77" s="171">
        <f>P78</f>
        <v>0</v>
      </c>
      <c r="Q77" s="83"/>
      <c r="R77" s="171">
        <f>R78</f>
        <v>0</v>
      </c>
      <c r="S77" s="83"/>
      <c r="T77" s="172">
        <f>T78</f>
        <v>0</v>
      </c>
      <c r="AT77" s="22" t="s">
        <v>73</v>
      </c>
      <c r="AU77" s="22" t="s">
        <v>101</v>
      </c>
      <c r="BK77" s="173">
        <f>BK78</f>
        <v>0</v>
      </c>
    </row>
    <row r="78" spans="2:65" s="10" customFormat="1" ht="37.35" customHeight="1">
      <c r="B78" s="174"/>
      <c r="C78" s="175"/>
      <c r="D78" s="188" t="s">
        <v>73</v>
      </c>
      <c r="E78" s="244" t="s">
        <v>472</v>
      </c>
      <c r="F78" s="244" t="s">
        <v>473</v>
      </c>
      <c r="G78" s="175"/>
      <c r="H78" s="175"/>
      <c r="I78" s="178"/>
      <c r="J78" s="245">
        <f>BK78</f>
        <v>0</v>
      </c>
      <c r="K78" s="175"/>
      <c r="L78" s="180"/>
      <c r="M78" s="181"/>
      <c r="N78" s="182"/>
      <c r="O78" s="182"/>
      <c r="P78" s="183">
        <f>SUM(P79:P85)</f>
        <v>0</v>
      </c>
      <c r="Q78" s="182"/>
      <c r="R78" s="183">
        <f>SUM(R79:R85)</f>
        <v>0</v>
      </c>
      <c r="S78" s="182"/>
      <c r="T78" s="184">
        <f>SUM(T79:T85)</f>
        <v>0</v>
      </c>
      <c r="AR78" s="185" t="s">
        <v>160</v>
      </c>
      <c r="AT78" s="186" t="s">
        <v>73</v>
      </c>
      <c r="AU78" s="186" t="s">
        <v>74</v>
      </c>
      <c r="AY78" s="185" t="s">
        <v>133</v>
      </c>
      <c r="BK78" s="187">
        <f>SUM(BK79:BK85)</f>
        <v>0</v>
      </c>
    </row>
    <row r="79" spans="2:65" s="1" customFormat="1" ht="31.5" customHeight="1">
      <c r="B79" s="39"/>
      <c r="C79" s="191" t="s">
        <v>82</v>
      </c>
      <c r="D79" s="191" t="s">
        <v>136</v>
      </c>
      <c r="E79" s="192" t="s">
        <v>474</v>
      </c>
      <c r="F79" s="193" t="s">
        <v>475</v>
      </c>
      <c r="G79" s="194" t="s">
        <v>476</v>
      </c>
      <c r="H79" s="195">
        <v>1</v>
      </c>
      <c r="I79" s="196"/>
      <c r="J79" s="197">
        <f t="shared" ref="J79:J85" si="0">ROUND(I79*H79,2)</f>
        <v>0</v>
      </c>
      <c r="K79" s="193" t="s">
        <v>140</v>
      </c>
      <c r="L79" s="59"/>
      <c r="M79" s="198" t="s">
        <v>21</v>
      </c>
      <c r="N79" s="199" t="s">
        <v>45</v>
      </c>
      <c r="O79" s="40"/>
      <c r="P79" s="200">
        <f t="shared" ref="P79:P85" si="1">O79*H79</f>
        <v>0</v>
      </c>
      <c r="Q79" s="200">
        <v>0</v>
      </c>
      <c r="R79" s="200">
        <f t="shared" ref="R79:R85" si="2">Q79*H79</f>
        <v>0</v>
      </c>
      <c r="S79" s="200">
        <v>0</v>
      </c>
      <c r="T79" s="201">
        <f t="shared" ref="T79:T85" si="3">S79*H79</f>
        <v>0</v>
      </c>
      <c r="AR79" s="22" t="s">
        <v>477</v>
      </c>
      <c r="AT79" s="22" t="s">
        <v>136</v>
      </c>
      <c r="AU79" s="22" t="s">
        <v>82</v>
      </c>
      <c r="AY79" s="22" t="s">
        <v>133</v>
      </c>
      <c r="BE79" s="202">
        <f t="shared" ref="BE79:BE85" si="4">IF(N79="základní",J79,0)</f>
        <v>0</v>
      </c>
      <c r="BF79" s="202">
        <f t="shared" ref="BF79:BF85" si="5">IF(N79="snížená",J79,0)</f>
        <v>0</v>
      </c>
      <c r="BG79" s="202">
        <f t="shared" ref="BG79:BG85" si="6">IF(N79="zákl. přenesená",J79,0)</f>
        <v>0</v>
      </c>
      <c r="BH79" s="202">
        <f t="shared" ref="BH79:BH85" si="7">IF(N79="sníž. přenesená",J79,0)</f>
        <v>0</v>
      </c>
      <c r="BI79" s="202">
        <f t="shared" ref="BI79:BI85" si="8">IF(N79="nulová",J79,0)</f>
        <v>0</v>
      </c>
      <c r="BJ79" s="22" t="s">
        <v>82</v>
      </c>
      <c r="BK79" s="202">
        <f t="shared" ref="BK79:BK85" si="9">ROUND(I79*H79,2)</f>
        <v>0</v>
      </c>
      <c r="BL79" s="22" t="s">
        <v>477</v>
      </c>
      <c r="BM79" s="22" t="s">
        <v>478</v>
      </c>
    </row>
    <row r="80" spans="2:65" s="1" customFormat="1" ht="31.5" customHeight="1">
      <c r="B80" s="39"/>
      <c r="C80" s="191" t="s">
        <v>84</v>
      </c>
      <c r="D80" s="191" t="s">
        <v>136</v>
      </c>
      <c r="E80" s="192" t="s">
        <v>479</v>
      </c>
      <c r="F80" s="193" t="s">
        <v>480</v>
      </c>
      <c r="G80" s="194" t="s">
        <v>476</v>
      </c>
      <c r="H80" s="195">
        <v>1</v>
      </c>
      <c r="I80" s="196"/>
      <c r="J80" s="197">
        <f t="shared" si="0"/>
        <v>0</v>
      </c>
      <c r="K80" s="193" t="s">
        <v>140</v>
      </c>
      <c r="L80" s="59"/>
      <c r="M80" s="198" t="s">
        <v>21</v>
      </c>
      <c r="N80" s="199" t="s">
        <v>45</v>
      </c>
      <c r="O80" s="40"/>
      <c r="P80" s="200">
        <f t="shared" si="1"/>
        <v>0</v>
      </c>
      <c r="Q80" s="200">
        <v>0</v>
      </c>
      <c r="R80" s="200">
        <f t="shared" si="2"/>
        <v>0</v>
      </c>
      <c r="S80" s="200">
        <v>0</v>
      </c>
      <c r="T80" s="201">
        <f t="shared" si="3"/>
        <v>0</v>
      </c>
      <c r="AR80" s="22" t="s">
        <v>477</v>
      </c>
      <c r="AT80" s="22" t="s">
        <v>136</v>
      </c>
      <c r="AU80" s="22" t="s">
        <v>82</v>
      </c>
      <c r="AY80" s="22" t="s">
        <v>133</v>
      </c>
      <c r="BE80" s="202">
        <f t="shared" si="4"/>
        <v>0</v>
      </c>
      <c r="BF80" s="202">
        <f t="shared" si="5"/>
        <v>0</v>
      </c>
      <c r="BG80" s="202">
        <f t="shared" si="6"/>
        <v>0</v>
      </c>
      <c r="BH80" s="202">
        <f t="shared" si="7"/>
        <v>0</v>
      </c>
      <c r="BI80" s="202">
        <f t="shared" si="8"/>
        <v>0</v>
      </c>
      <c r="BJ80" s="22" t="s">
        <v>82</v>
      </c>
      <c r="BK80" s="202">
        <f t="shared" si="9"/>
        <v>0</v>
      </c>
      <c r="BL80" s="22" t="s">
        <v>477</v>
      </c>
      <c r="BM80" s="22" t="s">
        <v>481</v>
      </c>
    </row>
    <row r="81" spans="2:65" s="1" customFormat="1" ht="22.5" customHeight="1">
      <c r="B81" s="39"/>
      <c r="C81" s="191" t="s">
        <v>134</v>
      </c>
      <c r="D81" s="191" t="s">
        <v>136</v>
      </c>
      <c r="E81" s="192" t="s">
        <v>482</v>
      </c>
      <c r="F81" s="193" t="s">
        <v>483</v>
      </c>
      <c r="G81" s="194" t="s">
        <v>476</v>
      </c>
      <c r="H81" s="195">
        <v>1</v>
      </c>
      <c r="I81" s="196"/>
      <c r="J81" s="197">
        <f t="shared" si="0"/>
        <v>0</v>
      </c>
      <c r="K81" s="193" t="s">
        <v>140</v>
      </c>
      <c r="L81" s="59"/>
      <c r="M81" s="198" t="s">
        <v>21</v>
      </c>
      <c r="N81" s="199" t="s">
        <v>45</v>
      </c>
      <c r="O81" s="40"/>
      <c r="P81" s="200">
        <f t="shared" si="1"/>
        <v>0</v>
      </c>
      <c r="Q81" s="200">
        <v>0</v>
      </c>
      <c r="R81" s="200">
        <f t="shared" si="2"/>
        <v>0</v>
      </c>
      <c r="S81" s="200">
        <v>0</v>
      </c>
      <c r="T81" s="201">
        <f t="shared" si="3"/>
        <v>0</v>
      </c>
      <c r="AR81" s="22" t="s">
        <v>477</v>
      </c>
      <c r="AT81" s="22" t="s">
        <v>136</v>
      </c>
      <c r="AU81" s="22" t="s">
        <v>82</v>
      </c>
      <c r="AY81" s="22" t="s">
        <v>133</v>
      </c>
      <c r="BE81" s="202">
        <f t="shared" si="4"/>
        <v>0</v>
      </c>
      <c r="BF81" s="202">
        <f t="shared" si="5"/>
        <v>0</v>
      </c>
      <c r="BG81" s="202">
        <f t="shared" si="6"/>
        <v>0</v>
      </c>
      <c r="BH81" s="202">
        <f t="shared" si="7"/>
        <v>0</v>
      </c>
      <c r="BI81" s="202">
        <f t="shared" si="8"/>
        <v>0</v>
      </c>
      <c r="BJ81" s="22" t="s">
        <v>82</v>
      </c>
      <c r="BK81" s="202">
        <f t="shared" si="9"/>
        <v>0</v>
      </c>
      <c r="BL81" s="22" t="s">
        <v>477</v>
      </c>
      <c r="BM81" s="22" t="s">
        <v>484</v>
      </c>
    </row>
    <row r="82" spans="2:65" s="1" customFormat="1" ht="22.5" customHeight="1">
      <c r="B82" s="39"/>
      <c r="C82" s="191" t="s">
        <v>141</v>
      </c>
      <c r="D82" s="191" t="s">
        <v>136</v>
      </c>
      <c r="E82" s="192" t="s">
        <v>485</v>
      </c>
      <c r="F82" s="193" t="s">
        <v>486</v>
      </c>
      <c r="G82" s="194" t="s">
        <v>476</v>
      </c>
      <c r="H82" s="195">
        <v>1</v>
      </c>
      <c r="I82" s="196"/>
      <c r="J82" s="197">
        <f t="shared" si="0"/>
        <v>0</v>
      </c>
      <c r="K82" s="193" t="s">
        <v>140</v>
      </c>
      <c r="L82" s="59"/>
      <c r="M82" s="198" t="s">
        <v>21</v>
      </c>
      <c r="N82" s="199" t="s">
        <v>45</v>
      </c>
      <c r="O82" s="40"/>
      <c r="P82" s="200">
        <f t="shared" si="1"/>
        <v>0</v>
      </c>
      <c r="Q82" s="200">
        <v>0</v>
      </c>
      <c r="R82" s="200">
        <f t="shared" si="2"/>
        <v>0</v>
      </c>
      <c r="S82" s="200">
        <v>0</v>
      </c>
      <c r="T82" s="201">
        <f t="shared" si="3"/>
        <v>0</v>
      </c>
      <c r="AR82" s="22" t="s">
        <v>477</v>
      </c>
      <c r="AT82" s="22" t="s">
        <v>136</v>
      </c>
      <c r="AU82" s="22" t="s">
        <v>82</v>
      </c>
      <c r="AY82" s="22" t="s">
        <v>133</v>
      </c>
      <c r="BE82" s="202">
        <f t="shared" si="4"/>
        <v>0</v>
      </c>
      <c r="BF82" s="202">
        <f t="shared" si="5"/>
        <v>0</v>
      </c>
      <c r="BG82" s="202">
        <f t="shared" si="6"/>
        <v>0</v>
      </c>
      <c r="BH82" s="202">
        <f t="shared" si="7"/>
        <v>0</v>
      </c>
      <c r="BI82" s="202">
        <f t="shared" si="8"/>
        <v>0</v>
      </c>
      <c r="BJ82" s="22" t="s">
        <v>82</v>
      </c>
      <c r="BK82" s="202">
        <f t="shared" si="9"/>
        <v>0</v>
      </c>
      <c r="BL82" s="22" t="s">
        <v>477</v>
      </c>
      <c r="BM82" s="22" t="s">
        <v>487</v>
      </c>
    </row>
    <row r="83" spans="2:65" s="1" customFormat="1" ht="31.5" customHeight="1">
      <c r="B83" s="39"/>
      <c r="C83" s="191" t="s">
        <v>160</v>
      </c>
      <c r="D83" s="191" t="s">
        <v>136</v>
      </c>
      <c r="E83" s="192" t="s">
        <v>488</v>
      </c>
      <c r="F83" s="193" t="s">
        <v>489</v>
      </c>
      <c r="G83" s="194" t="s">
        <v>476</v>
      </c>
      <c r="H83" s="195">
        <v>1</v>
      </c>
      <c r="I83" s="196"/>
      <c r="J83" s="197">
        <f t="shared" si="0"/>
        <v>0</v>
      </c>
      <c r="K83" s="193" t="s">
        <v>140</v>
      </c>
      <c r="L83" s="59"/>
      <c r="M83" s="198" t="s">
        <v>21</v>
      </c>
      <c r="N83" s="199" t="s">
        <v>45</v>
      </c>
      <c r="O83" s="40"/>
      <c r="P83" s="200">
        <f t="shared" si="1"/>
        <v>0</v>
      </c>
      <c r="Q83" s="200">
        <v>0</v>
      </c>
      <c r="R83" s="200">
        <f t="shared" si="2"/>
        <v>0</v>
      </c>
      <c r="S83" s="200">
        <v>0</v>
      </c>
      <c r="T83" s="201">
        <f t="shared" si="3"/>
        <v>0</v>
      </c>
      <c r="AR83" s="22" t="s">
        <v>477</v>
      </c>
      <c r="AT83" s="22" t="s">
        <v>136</v>
      </c>
      <c r="AU83" s="22" t="s">
        <v>82</v>
      </c>
      <c r="AY83" s="22" t="s">
        <v>133</v>
      </c>
      <c r="BE83" s="202">
        <f t="shared" si="4"/>
        <v>0</v>
      </c>
      <c r="BF83" s="202">
        <f t="shared" si="5"/>
        <v>0</v>
      </c>
      <c r="BG83" s="202">
        <f t="shared" si="6"/>
        <v>0</v>
      </c>
      <c r="BH83" s="202">
        <f t="shared" si="7"/>
        <v>0</v>
      </c>
      <c r="BI83" s="202">
        <f t="shared" si="8"/>
        <v>0</v>
      </c>
      <c r="BJ83" s="22" t="s">
        <v>82</v>
      </c>
      <c r="BK83" s="202">
        <f t="shared" si="9"/>
        <v>0</v>
      </c>
      <c r="BL83" s="22" t="s">
        <v>477</v>
      </c>
      <c r="BM83" s="22" t="s">
        <v>490</v>
      </c>
    </row>
    <row r="84" spans="2:65" s="1" customFormat="1" ht="22.5" customHeight="1">
      <c r="B84" s="39"/>
      <c r="C84" s="191" t="s">
        <v>165</v>
      </c>
      <c r="D84" s="191" t="s">
        <v>136</v>
      </c>
      <c r="E84" s="192" t="s">
        <v>491</v>
      </c>
      <c r="F84" s="193" t="s">
        <v>492</v>
      </c>
      <c r="G84" s="194" t="s">
        <v>476</v>
      </c>
      <c r="H84" s="195">
        <v>1</v>
      </c>
      <c r="I84" s="196"/>
      <c r="J84" s="197">
        <f t="shared" si="0"/>
        <v>0</v>
      </c>
      <c r="K84" s="193" t="s">
        <v>140</v>
      </c>
      <c r="L84" s="59"/>
      <c r="M84" s="198" t="s">
        <v>21</v>
      </c>
      <c r="N84" s="199" t="s">
        <v>45</v>
      </c>
      <c r="O84" s="40"/>
      <c r="P84" s="200">
        <f t="shared" si="1"/>
        <v>0</v>
      </c>
      <c r="Q84" s="200">
        <v>0</v>
      </c>
      <c r="R84" s="200">
        <f t="shared" si="2"/>
        <v>0</v>
      </c>
      <c r="S84" s="200">
        <v>0</v>
      </c>
      <c r="T84" s="201">
        <f t="shared" si="3"/>
        <v>0</v>
      </c>
      <c r="AR84" s="22" t="s">
        <v>477</v>
      </c>
      <c r="AT84" s="22" t="s">
        <v>136</v>
      </c>
      <c r="AU84" s="22" t="s">
        <v>82</v>
      </c>
      <c r="AY84" s="22" t="s">
        <v>133</v>
      </c>
      <c r="BE84" s="202">
        <f t="shared" si="4"/>
        <v>0</v>
      </c>
      <c r="BF84" s="202">
        <f t="shared" si="5"/>
        <v>0</v>
      </c>
      <c r="BG84" s="202">
        <f t="shared" si="6"/>
        <v>0</v>
      </c>
      <c r="BH84" s="202">
        <f t="shared" si="7"/>
        <v>0</v>
      </c>
      <c r="BI84" s="202">
        <f t="shared" si="8"/>
        <v>0</v>
      </c>
      <c r="BJ84" s="22" t="s">
        <v>82</v>
      </c>
      <c r="BK84" s="202">
        <f t="shared" si="9"/>
        <v>0</v>
      </c>
      <c r="BL84" s="22" t="s">
        <v>477</v>
      </c>
      <c r="BM84" s="22" t="s">
        <v>493</v>
      </c>
    </row>
    <row r="85" spans="2:65" s="1" customFormat="1" ht="22.5" customHeight="1">
      <c r="B85" s="39"/>
      <c r="C85" s="191" t="s">
        <v>171</v>
      </c>
      <c r="D85" s="191" t="s">
        <v>136</v>
      </c>
      <c r="E85" s="192" t="s">
        <v>494</v>
      </c>
      <c r="F85" s="193" t="s">
        <v>495</v>
      </c>
      <c r="G85" s="194" t="s">
        <v>476</v>
      </c>
      <c r="H85" s="195">
        <v>1</v>
      </c>
      <c r="I85" s="196"/>
      <c r="J85" s="197">
        <f t="shared" si="0"/>
        <v>0</v>
      </c>
      <c r="K85" s="193" t="s">
        <v>140</v>
      </c>
      <c r="L85" s="59"/>
      <c r="M85" s="198" t="s">
        <v>21</v>
      </c>
      <c r="N85" s="240" t="s">
        <v>45</v>
      </c>
      <c r="O85" s="241"/>
      <c r="P85" s="242">
        <f t="shared" si="1"/>
        <v>0</v>
      </c>
      <c r="Q85" s="242">
        <v>0</v>
      </c>
      <c r="R85" s="242">
        <f t="shared" si="2"/>
        <v>0</v>
      </c>
      <c r="S85" s="242">
        <v>0</v>
      </c>
      <c r="T85" s="243">
        <f t="shared" si="3"/>
        <v>0</v>
      </c>
      <c r="AR85" s="22" t="s">
        <v>477</v>
      </c>
      <c r="AT85" s="22" t="s">
        <v>136</v>
      </c>
      <c r="AU85" s="22" t="s">
        <v>82</v>
      </c>
      <c r="AY85" s="22" t="s">
        <v>133</v>
      </c>
      <c r="BE85" s="202">
        <f t="shared" si="4"/>
        <v>0</v>
      </c>
      <c r="BF85" s="202">
        <f t="shared" si="5"/>
        <v>0</v>
      </c>
      <c r="BG85" s="202">
        <f t="shared" si="6"/>
        <v>0</v>
      </c>
      <c r="BH85" s="202">
        <f t="shared" si="7"/>
        <v>0</v>
      </c>
      <c r="BI85" s="202">
        <f t="shared" si="8"/>
        <v>0</v>
      </c>
      <c r="BJ85" s="22" t="s">
        <v>82</v>
      </c>
      <c r="BK85" s="202">
        <f t="shared" si="9"/>
        <v>0</v>
      </c>
      <c r="BL85" s="22" t="s">
        <v>477</v>
      </c>
      <c r="BM85" s="22" t="s">
        <v>496</v>
      </c>
    </row>
    <row r="86" spans="2:65" s="1" customFormat="1" ht="6.95" customHeight="1">
      <c r="B86" s="54"/>
      <c r="C86" s="55"/>
      <c r="D86" s="55"/>
      <c r="E86" s="55"/>
      <c r="F86" s="55"/>
      <c r="G86" s="55"/>
      <c r="H86" s="55"/>
      <c r="I86" s="137"/>
      <c r="J86" s="55"/>
      <c r="K86" s="55"/>
      <c r="L86" s="59"/>
    </row>
  </sheetData>
  <sheetProtection password="CC35" sheet="1" objects="1" scenarios="1" formatCells="0" formatColumns="0" formatRows="0" sort="0" autoFilter="0"/>
  <autoFilter ref="C76:K85"/>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46" customWidth="1"/>
    <col min="2" max="2" width="1.6640625" style="246" customWidth="1"/>
    <col min="3" max="4" width="5" style="246" customWidth="1"/>
    <col min="5" max="5" width="11.6640625" style="246" customWidth="1"/>
    <col min="6" max="6" width="9.1640625" style="246" customWidth="1"/>
    <col min="7" max="7" width="5" style="246" customWidth="1"/>
    <col min="8" max="8" width="77.83203125" style="246" customWidth="1"/>
    <col min="9" max="10" width="20" style="246" customWidth="1"/>
    <col min="11" max="11" width="1.6640625" style="246" customWidth="1"/>
  </cols>
  <sheetData>
    <row r="1" spans="2:11" ht="37.5" customHeight="1"/>
    <row r="2" spans="2:11" ht="7.5" customHeight="1">
      <c r="B2" s="247"/>
      <c r="C2" s="248"/>
      <c r="D2" s="248"/>
      <c r="E2" s="248"/>
      <c r="F2" s="248"/>
      <c r="G2" s="248"/>
      <c r="H2" s="248"/>
      <c r="I2" s="248"/>
      <c r="J2" s="248"/>
      <c r="K2" s="249"/>
    </row>
    <row r="3" spans="2:11" s="13" customFormat="1" ht="45" customHeight="1">
      <c r="B3" s="250"/>
      <c r="C3" s="373" t="s">
        <v>497</v>
      </c>
      <c r="D3" s="373"/>
      <c r="E3" s="373"/>
      <c r="F3" s="373"/>
      <c r="G3" s="373"/>
      <c r="H3" s="373"/>
      <c r="I3" s="373"/>
      <c r="J3" s="373"/>
      <c r="K3" s="251"/>
    </row>
    <row r="4" spans="2:11" ht="25.5" customHeight="1">
      <c r="B4" s="252"/>
      <c r="C4" s="377" t="s">
        <v>498</v>
      </c>
      <c r="D4" s="377"/>
      <c r="E4" s="377"/>
      <c r="F4" s="377"/>
      <c r="G4" s="377"/>
      <c r="H4" s="377"/>
      <c r="I4" s="377"/>
      <c r="J4" s="377"/>
      <c r="K4" s="253"/>
    </row>
    <row r="5" spans="2:11" ht="5.25" customHeight="1">
      <c r="B5" s="252"/>
      <c r="C5" s="254"/>
      <c r="D5" s="254"/>
      <c r="E5" s="254"/>
      <c r="F5" s="254"/>
      <c r="G5" s="254"/>
      <c r="H5" s="254"/>
      <c r="I5" s="254"/>
      <c r="J5" s="254"/>
      <c r="K5" s="253"/>
    </row>
    <row r="6" spans="2:11" ht="15" customHeight="1">
      <c r="B6" s="252"/>
      <c r="C6" s="376" t="s">
        <v>499</v>
      </c>
      <c r="D6" s="376"/>
      <c r="E6" s="376"/>
      <c r="F6" s="376"/>
      <c r="G6" s="376"/>
      <c r="H6" s="376"/>
      <c r="I6" s="376"/>
      <c r="J6" s="376"/>
      <c r="K6" s="253"/>
    </row>
    <row r="7" spans="2:11" ht="15" customHeight="1">
      <c r="B7" s="256"/>
      <c r="C7" s="376" t="s">
        <v>500</v>
      </c>
      <c r="D7" s="376"/>
      <c r="E7" s="376"/>
      <c r="F7" s="376"/>
      <c r="G7" s="376"/>
      <c r="H7" s="376"/>
      <c r="I7" s="376"/>
      <c r="J7" s="376"/>
      <c r="K7" s="253"/>
    </row>
    <row r="8" spans="2:11" ht="12.75" customHeight="1">
      <c r="B8" s="256"/>
      <c r="C8" s="255"/>
      <c r="D8" s="255"/>
      <c r="E8" s="255"/>
      <c r="F8" s="255"/>
      <c r="G8" s="255"/>
      <c r="H8" s="255"/>
      <c r="I8" s="255"/>
      <c r="J8" s="255"/>
      <c r="K8" s="253"/>
    </row>
    <row r="9" spans="2:11" ht="15" customHeight="1">
      <c r="B9" s="256"/>
      <c r="C9" s="376" t="s">
        <v>501</v>
      </c>
      <c r="D9" s="376"/>
      <c r="E9" s="376"/>
      <c r="F9" s="376"/>
      <c r="G9" s="376"/>
      <c r="H9" s="376"/>
      <c r="I9" s="376"/>
      <c r="J9" s="376"/>
      <c r="K9" s="253"/>
    </row>
    <row r="10" spans="2:11" ht="15" customHeight="1">
      <c r="B10" s="256"/>
      <c r="C10" s="255"/>
      <c r="D10" s="376" t="s">
        <v>502</v>
      </c>
      <c r="E10" s="376"/>
      <c r="F10" s="376"/>
      <c r="G10" s="376"/>
      <c r="H10" s="376"/>
      <c r="I10" s="376"/>
      <c r="J10" s="376"/>
      <c r="K10" s="253"/>
    </row>
    <row r="11" spans="2:11" ht="15" customHeight="1">
      <c r="B11" s="256"/>
      <c r="C11" s="257"/>
      <c r="D11" s="376" t="s">
        <v>503</v>
      </c>
      <c r="E11" s="376"/>
      <c r="F11" s="376"/>
      <c r="G11" s="376"/>
      <c r="H11" s="376"/>
      <c r="I11" s="376"/>
      <c r="J11" s="376"/>
      <c r="K11" s="253"/>
    </row>
    <row r="12" spans="2:11" ht="12.75" customHeight="1">
      <c r="B12" s="256"/>
      <c r="C12" s="257"/>
      <c r="D12" s="257"/>
      <c r="E12" s="257"/>
      <c r="F12" s="257"/>
      <c r="G12" s="257"/>
      <c r="H12" s="257"/>
      <c r="I12" s="257"/>
      <c r="J12" s="257"/>
      <c r="K12" s="253"/>
    </row>
    <row r="13" spans="2:11" ht="15" customHeight="1">
      <c r="B13" s="256"/>
      <c r="C13" s="257"/>
      <c r="D13" s="376" t="s">
        <v>504</v>
      </c>
      <c r="E13" s="376"/>
      <c r="F13" s="376"/>
      <c r="G13" s="376"/>
      <c r="H13" s="376"/>
      <c r="I13" s="376"/>
      <c r="J13" s="376"/>
      <c r="K13" s="253"/>
    </row>
    <row r="14" spans="2:11" ht="15" customHeight="1">
      <c r="B14" s="256"/>
      <c r="C14" s="257"/>
      <c r="D14" s="376" t="s">
        <v>505</v>
      </c>
      <c r="E14" s="376"/>
      <c r="F14" s="376"/>
      <c r="G14" s="376"/>
      <c r="H14" s="376"/>
      <c r="I14" s="376"/>
      <c r="J14" s="376"/>
      <c r="K14" s="253"/>
    </row>
    <row r="15" spans="2:11" ht="15" customHeight="1">
      <c r="B15" s="256"/>
      <c r="C15" s="257"/>
      <c r="D15" s="376" t="s">
        <v>506</v>
      </c>
      <c r="E15" s="376"/>
      <c r="F15" s="376"/>
      <c r="G15" s="376"/>
      <c r="H15" s="376"/>
      <c r="I15" s="376"/>
      <c r="J15" s="376"/>
      <c r="K15" s="253"/>
    </row>
    <row r="16" spans="2:11" ht="15" customHeight="1">
      <c r="B16" s="256"/>
      <c r="C16" s="257"/>
      <c r="D16" s="257"/>
      <c r="E16" s="258" t="s">
        <v>81</v>
      </c>
      <c r="F16" s="376" t="s">
        <v>507</v>
      </c>
      <c r="G16" s="376"/>
      <c r="H16" s="376"/>
      <c r="I16" s="376"/>
      <c r="J16" s="376"/>
      <c r="K16" s="253"/>
    </row>
    <row r="17" spans="2:11" ht="15" customHeight="1">
      <c r="B17" s="256"/>
      <c r="C17" s="257"/>
      <c r="D17" s="257"/>
      <c r="E17" s="258" t="s">
        <v>508</v>
      </c>
      <c r="F17" s="376" t="s">
        <v>509</v>
      </c>
      <c r="G17" s="376"/>
      <c r="H17" s="376"/>
      <c r="I17" s="376"/>
      <c r="J17" s="376"/>
      <c r="K17" s="253"/>
    </row>
    <row r="18" spans="2:11" ht="15" customHeight="1">
      <c r="B18" s="256"/>
      <c r="C18" s="257"/>
      <c r="D18" s="257"/>
      <c r="E18" s="258" t="s">
        <v>510</v>
      </c>
      <c r="F18" s="376" t="s">
        <v>511</v>
      </c>
      <c r="G18" s="376"/>
      <c r="H18" s="376"/>
      <c r="I18" s="376"/>
      <c r="J18" s="376"/>
      <c r="K18" s="253"/>
    </row>
    <row r="19" spans="2:11" ht="15" customHeight="1">
      <c r="B19" s="256"/>
      <c r="C19" s="257"/>
      <c r="D19" s="257"/>
      <c r="E19" s="258" t="s">
        <v>87</v>
      </c>
      <c r="F19" s="376" t="s">
        <v>86</v>
      </c>
      <c r="G19" s="376"/>
      <c r="H19" s="376"/>
      <c r="I19" s="376"/>
      <c r="J19" s="376"/>
      <c r="K19" s="253"/>
    </row>
    <row r="20" spans="2:11" ht="15" customHeight="1">
      <c r="B20" s="256"/>
      <c r="C20" s="257"/>
      <c r="D20" s="257"/>
      <c r="E20" s="258" t="s">
        <v>512</v>
      </c>
      <c r="F20" s="376" t="s">
        <v>513</v>
      </c>
      <c r="G20" s="376"/>
      <c r="H20" s="376"/>
      <c r="I20" s="376"/>
      <c r="J20" s="376"/>
      <c r="K20" s="253"/>
    </row>
    <row r="21" spans="2:11" ht="15" customHeight="1">
      <c r="B21" s="256"/>
      <c r="C21" s="257"/>
      <c r="D21" s="257"/>
      <c r="E21" s="258" t="s">
        <v>514</v>
      </c>
      <c r="F21" s="376" t="s">
        <v>515</v>
      </c>
      <c r="G21" s="376"/>
      <c r="H21" s="376"/>
      <c r="I21" s="376"/>
      <c r="J21" s="376"/>
      <c r="K21" s="253"/>
    </row>
    <row r="22" spans="2:11" ht="12.75" customHeight="1">
      <c r="B22" s="256"/>
      <c r="C22" s="257"/>
      <c r="D22" s="257"/>
      <c r="E22" s="257"/>
      <c r="F22" s="257"/>
      <c r="G22" s="257"/>
      <c r="H22" s="257"/>
      <c r="I22" s="257"/>
      <c r="J22" s="257"/>
      <c r="K22" s="253"/>
    </row>
    <row r="23" spans="2:11" ht="15" customHeight="1">
      <c r="B23" s="256"/>
      <c r="C23" s="376" t="s">
        <v>516</v>
      </c>
      <c r="D23" s="376"/>
      <c r="E23" s="376"/>
      <c r="F23" s="376"/>
      <c r="G23" s="376"/>
      <c r="H23" s="376"/>
      <c r="I23" s="376"/>
      <c r="J23" s="376"/>
      <c r="K23" s="253"/>
    </row>
    <row r="24" spans="2:11" ht="15" customHeight="1">
      <c r="B24" s="256"/>
      <c r="C24" s="376" t="s">
        <v>517</v>
      </c>
      <c r="D24" s="376"/>
      <c r="E24" s="376"/>
      <c r="F24" s="376"/>
      <c r="G24" s="376"/>
      <c r="H24" s="376"/>
      <c r="I24" s="376"/>
      <c r="J24" s="376"/>
      <c r="K24" s="253"/>
    </row>
    <row r="25" spans="2:11" ht="15" customHeight="1">
      <c r="B25" s="256"/>
      <c r="C25" s="255"/>
      <c r="D25" s="376" t="s">
        <v>518</v>
      </c>
      <c r="E25" s="376"/>
      <c r="F25" s="376"/>
      <c r="G25" s="376"/>
      <c r="H25" s="376"/>
      <c r="I25" s="376"/>
      <c r="J25" s="376"/>
      <c r="K25" s="253"/>
    </row>
    <row r="26" spans="2:11" ht="15" customHeight="1">
      <c r="B26" s="256"/>
      <c r="C26" s="257"/>
      <c r="D26" s="376" t="s">
        <v>519</v>
      </c>
      <c r="E26" s="376"/>
      <c r="F26" s="376"/>
      <c r="G26" s="376"/>
      <c r="H26" s="376"/>
      <c r="I26" s="376"/>
      <c r="J26" s="376"/>
      <c r="K26" s="253"/>
    </row>
    <row r="27" spans="2:11" ht="12.75" customHeight="1">
      <c r="B27" s="256"/>
      <c r="C27" s="257"/>
      <c r="D27" s="257"/>
      <c r="E27" s="257"/>
      <c r="F27" s="257"/>
      <c r="G27" s="257"/>
      <c r="H27" s="257"/>
      <c r="I27" s="257"/>
      <c r="J27" s="257"/>
      <c r="K27" s="253"/>
    </row>
    <row r="28" spans="2:11" ht="15" customHeight="1">
      <c r="B28" s="256"/>
      <c r="C28" s="257"/>
      <c r="D28" s="376" t="s">
        <v>520</v>
      </c>
      <c r="E28" s="376"/>
      <c r="F28" s="376"/>
      <c r="G28" s="376"/>
      <c r="H28" s="376"/>
      <c r="I28" s="376"/>
      <c r="J28" s="376"/>
      <c r="K28" s="253"/>
    </row>
    <row r="29" spans="2:11" ht="15" customHeight="1">
      <c r="B29" s="256"/>
      <c r="C29" s="257"/>
      <c r="D29" s="376" t="s">
        <v>521</v>
      </c>
      <c r="E29" s="376"/>
      <c r="F29" s="376"/>
      <c r="G29" s="376"/>
      <c r="H29" s="376"/>
      <c r="I29" s="376"/>
      <c r="J29" s="376"/>
      <c r="K29" s="253"/>
    </row>
    <row r="30" spans="2:11" ht="12.75" customHeight="1">
      <c r="B30" s="256"/>
      <c r="C30" s="257"/>
      <c r="D30" s="257"/>
      <c r="E30" s="257"/>
      <c r="F30" s="257"/>
      <c r="G30" s="257"/>
      <c r="H30" s="257"/>
      <c r="I30" s="257"/>
      <c r="J30" s="257"/>
      <c r="K30" s="253"/>
    </row>
    <row r="31" spans="2:11" ht="15" customHeight="1">
      <c r="B31" s="256"/>
      <c r="C31" s="257"/>
      <c r="D31" s="376" t="s">
        <v>522</v>
      </c>
      <c r="E31" s="376"/>
      <c r="F31" s="376"/>
      <c r="G31" s="376"/>
      <c r="H31" s="376"/>
      <c r="I31" s="376"/>
      <c r="J31" s="376"/>
      <c r="K31" s="253"/>
    </row>
    <row r="32" spans="2:11" ht="15" customHeight="1">
      <c r="B32" s="256"/>
      <c r="C32" s="257"/>
      <c r="D32" s="376" t="s">
        <v>523</v>
      </c>
      <c r="E32" s="376"/>
      <c r="F32" s="376"/>
      <c r="G32" s="376"/>
      <c r="H32" s="376"/>
      <c r="I32" s="376"/>
      <c r="J32" s="376"/>
      <c r="K32" s="253"/>
    </row>
    <row r="33" spans="2:11" ht="15" customHeight="1">
      <c r="B33" s="256"/>
      <c r="C33" s="257"/>
      <c r="D33" s="376" t="s">
        <v>524</v>
      </c>
      <c r="E33" s="376"/>
      <c r="F33" s="376"/>
      <c r="G33" s="376"/>
      <c r="H33" s="376"/>
      <c r="I33" s="376"/>
      <c r="J33" s="376"/>
      <c r="K33" s="253"/>
    </row>
    <row r="34" spans="2:11" ht="15" customHeight="1">
      <c r="B34" s="256"/>
      <c r="C34" s="257"/>
      <c r="D34" s="255"/>
      <c r="E34" s="259" t="s">
        <v>118</v>
      </c>
      <c r="F34" s="255"/>
      <c r="G34" s="376" t="s">
        <v>525</v>
      </c>
      <c r="H34" s="376"/>
      <c r="I34" s="376"/>
      <c r="J34" s="376"/>
      <c r="K34" s="253"/>
    </row>
    <row r="35" spans="2:11" ht="30.75" customHeight="1">
      <c r="B35" s="256"/>
      <c r="C35" s="257"/>
      <c r="D35" s="255"/>
      <c r="E35" s="259" t="s">
        <v>526</v>
      </c>
      <c r="F35" s="255"/>
      <c r="G35" s="376" t="s">
        <v>527</v>
      </c>
      <c r="H35" s="376"/>
      <c r="I35" s="376"/>
      <c r="J35" s="376"/>
      <c r="K35" s="253"/>
    </row>
    <row r="36" spans="2:11" ht="15" customHeight="1">
      <c r="B36" s="256"/>
      <c r="C36" s="257"/>
      <c r="D36" s="255"/>
      <c r="E36" s="259" t="s">
        <v>55</v>
      </c>
      <c r="F36" s="255"/>
      <c r="G36" s="376" t="s">
        <v>528</v>
      </c>
      <c r="H36" s="376"/>
      <c r="I36" s="376"/>
      <c r="J36" s="376"/>
      <c r="K36" s="253"/>
    </row>
    <row r="37" spans="2:11" ht="15" customHeight="1">
      <c r="B37" s="256"/>
      <c r="C37" s="257"/>
      <c r="D37" s="255"/>
      <c r="E37" s="259" t="s">
        <v>119</v>
      </c>
      <c r="F37" s="255"/>
      <c r="G37" s="376" t="s">
        <v>529</v>
      </c>
      <c r="H37" s="376"/>
      <c r="I37" s="376"/>
      <c r="J37" s="376"/>
      <c r="K37" s="253"/>
    </row>
    <row r="38" spans="2:11" ht="15" customHeight="1">
      <c r="B38" s="256"/>
      <c r="C38" s="257"/>
      <c r="D38" s="255"/>
      <c r="E38" s="259" t="s">
        <v>120</v>
      </c>
      <c r="F38" s="255"/>
      <c r="G38" s="376" t="s">
        <v>530</v>
      </c>
      <c r="H38" s="376"/>
      <c r="I38" s="376"/>
      <c r="J38" s="376"/>
      <c r="K38" s="253"/>
    </row>
    <row r="39" spans="2:11" ht="15" customHeight="1">
      <c r="B39" s="256"/>
      <c r="C39" s="257"/>
      <c r="D39" s="255"/>
      <c r="E39" s="259" t="s">
        <v>121</v>
      </c>
      <c r="F39" s="255"/>
      <c r="G39" s="376" t="s">
        <v>531</v>
      </c>
      <c r="H39" s="376"/>
      <c r="I39" s="376"/>
      <c r="J39" s="376"/>
      <c r="K39" s="253"/>
    </row>
    <row r="40" spans="2:11" ht="15" customHeight="1">
      <c r="B40" s="256"/>
      <c r="C40" s="257"/>
      <c r="D40" s="255"/>
      <c r="E40" s="259" t="s">
        <v>532</v>
      </c>
      <c r="F40" s="255"/>
      <c r="G40" s="376" t="s">
        <v>533</v>
      </c>
      <c r="H40" s="376"/>
      <c r="I40" s="376"/>
      <c r="J40" s="376"/>
      <c r="K40" s="253"/>
    </row>
    <row r="41" spans="2:11" ht="15" customHeight="1">
      <c r="B41" s="256"/>
      <c r="C41" s="257"/>
      <c r="D41" s="255"/>
      <c r="E41" s="259"/>
      <c r="F41" s="255"/>
      <c r="G41" s="376" t="s">
        <v>534</v>
      </c>
      <c r="H41" s="376"/>
      <c r="I41" s="376"/>
      <c r="J41" s="376"/>
      <c r="K41" s="253"/>
    </row>
    <row r="42" spans="2:11" ht="15" customHeight="1">
      <c r="B42" s="256"/>
      <c r="C42" s="257"/>
      <c r="D42" s="255"/>
      <c r="E42" s="259" t="s">
        <v>535</v>
      </c>
      <c r="F42" s="255"/>
      <c r="G42" s="376" t="s">
        <v>536</v>
      </c>
      <c r="H42" s="376"/>
      <c r="I42" s="376"/>
      <c r="J42" s="376"/>
      <c r="K42" s="253"/>
    </row>
    <row r="43" spans="2:11" ht="15" customHeight="1">
      <c r="B43" s="256"/>
      <c r="C43" s="257"/>
      <c r="D43" s="255"/>
      <c r="E43" s="259" t="s">
        <v>123</v>
      </c>
      <c r="F43" s="255"/>
      <c r="G43" s="376" t="s">
        <v>537</v>
      </c>
      <c r="H43" s="376"/>
      <c r="I43" s="376"/>
      <c r="J43" s="376"/>
      <c r="K43" s="253"/>
    </row>
    <row r="44" spans="2:11" ht="12.75" customHeight="1">
      <c r="B44" s="256"/>
      <c r="C44" s="257"/>
      <c r="D44" s="255"/>
      <c r="E44" s="255"/>
      <c r="F44" s="255"/>
      <c r="G44" s="255"/>
      <c r="H44" s="255"/>
      <c r="I44" s="255"/>
      <c r="J44" s="255"/>
      <c r="K44" s="253"/>
    </row>
    <row r="45" spans="2:11" ht="15" customHeight="1">
      <c r="B45" s="256"/>
      <c r="C45" s="257"/>
      <c r="D45" s="376" t="s">
        <v>538</v>
      </c>
      <c r="E45" s="376"/>
      <c r="F45" s="376"/>
      <c r="G45" s="376"/>
      <c r="H45" s="376"/>
      <c r="I45" s="376"/>
      <c r="J45" s="376"/>
      <c r="K45" s="253"/>
    </row>
    <row r="46" spans="2:11" ht="15" customHeight="1">
      <c r="B46" s="256"/>
      <c r="C46" s="257"/>
      <c r="D46" s="257"/>
      <c r="E46" s="376" t="s">
        <v>539</v>
      </c>
      <c r="F46" s="376"/>
      <c r="G46" s="376"/>
      <c r="H46" s="376"/>
      <c r="I46" s="376"/>
      <c r="J46" s="376"/>
      <c r="K46" s="253"/>
    </row>
    <row r="47" spans="2:11" ht="15" customHeight="1">
      <c r="B47" s="256"/>
      <c r="C47" s="257"/>
      <c r="D47" s="257"/>
      <c r="E47" s="376" t="s">
        <v>540</v>
      </c>
      <c r="F47" s="376"/>
      <c r="G47" s="376"/>
      <c r="H47" s="376"/>
      <c r="I47" s="376"/>
      <c r="J47" s="376"/>
      <c r="K47" s="253"/>
    </row>
    <row r="48" spans="2:11" ht="15" customHeight="1">
      <c r="B48" s="256"/>
      <c r="C48" s="257"/>
      <c r="D48" s="257"/>
      <c r="E48" s="376" t="s">
        <v>541</v>
      </c>
      <c r="F48" s="376"/>
      <c r="G48" s="376"/>
      <c r="H48" s="376"/>
      <c r="I48" s="376"/>
      <c r="J48" s="376"/>
      <c r="K48" s="253"/>
    </row>
    <row r="49" spans="2:11" ht="15" customHeight="1">
      <c r="B49" s="256"/>
      <c r="C49" s="257"/>
      <c r="D49" s="376" t="s">
        <v>542</v>
      </c>
      <c r="E49" s="376"/>
      <c r="F49" s="376"/>
      <c r="G49" s="376"/>
      <c r="H49" s="376"/>
      <c r="I49" s="376"/>
      <c r="J49" s="376"/>
      <c r="K49" s="253"/>
    </row>
    <row r="50" spans="2:11" ht="25.5" customHeight="1">
      <c r="B50" s="252"/>
      <c r="C50" s="377" t="s">
        <v>543</v>
      </c>
      <c r="D50" s="377"/>
      <c r="E50" s="377"/>
      <c r="F50" s="377"/>
      <c r="G50" s="377"/>
      <c r="H50" s="377"/>
      <c r="I50" s="377"/>
      <c r="J50" s="377"/>
      <c r="K50" s="253"/>
    </row>
    <row r="51" spans="2:11" ht="5.25" customHeight="1">
      <c r="B51" s="252"/>
      <c r="C51" s="254"/>
      <c r="D51" s="254"/>
      <c r="E51" s="254"/>
      <c r="F51" s="254"/>
      <c r="G51" s="254"/>
      <c r="H51" s="254"/>
      <c r="I51" s="254"/>
      <c r="J51" s="254"/>
      <c r="K51" s="253"/>
    </row>
    <row r="52" spans="2:11" ht="15" customHeight="1">
      <c r="B52" s="252"/>
      <c r="C52" s="376" t="s">
        <v>544</v>
      </c>
      <c r="D52" s="376"/>
      <c r="E52" s="376"/>
      <c r="F52" s="376"/>
      <c r="G52" s="376"/>
      <c r="H52" s="376"/>
      <c r="I52" s="376"/>
      <c r="J52" s="376"/>
      <c r="K52" s="253"/>
    </row>
    <row r="53" spans="2:11" ht="15" customHeight="1">
      <c r="B53" s="252"/>
      <c r="C53" s="376" t="s">
        <v>545</v>
      </c>
      <c r="D53" s="376"/>
      <c r="E53" s="376"/>
      <c r="F53" s="376"/>
      <c r="G53" s="376"/>
      <c r="H53" s="376"/>
      <c r="I53" s="376"/>
      <c r="J53" s="376"/>
      <c r="K53" s="253"/>
    </row>
    <row r="54" spans="2:11" ht="12.75" customHeight="1">
      <c r="B54" s="252"/>
      <c r="C54" s="255"/>
      <c r="D54" s="255"/>
      <c r="E54" s="255"/>
      <c r="F54" s="255"/>
      <c r="G54" s="255"/>
      <c r="H54" s="255"/>
      <c r="I54" s="255"/>
      <c r="J54" s="255"/>
      <c r="K54" s="253"/>
    </row>
    <row r="55" spans="2:11" ht="15" customHeight="1">
      <c r="B55" s="252"/>
      <c r="C55" s="376" t="s">
        <v>546</v>
      </c>
      <c r="D55" s="376"/>
      <c r="E55" s="376"/>
      <c r="F55" s="376"/>
      <c r="G55" s="376"/>
      <c r="H55" s="376"/>
      <c r="I55" s="376"/>
      <c r="J55" s="376"/>
      <c r="K55" s="253"/>
    </row>
    <row r="56" spans="2:11" ht="15" customHeight="1">
      <c r="B56" s="252"/>
      <c r="C56" s="257"/>
      <c r="D56" s="376" t="s">
        <v>547</v>
      </c>
      <c r="E56" s="376"/>
      <c r="F56" s="376"/>
      <c r="G56" s="376"/>
      <c r="H56" s="376"/>
      <c r="I56" s="376"/>
      <c r="J56" s="376"/>
      <c r="K56" s="253"/>
    </row>
    <row r="57" spans="2:11" ht="15" customHeight="1">
      <c r="B57" s="252"/>
      <c r="C57" s="257"/>
      <c r="D57" s="376" t="s">
        <v>548</v>
      </c>
      <c r="E57" s="376"/>
      <c r="F57" s="376"/>
      <c r="G57" s="376"/>
      <c r="H57" s="376"/>
      <c r="I57" s="376"/>
      <c r="J57" s="376"/>
      <c r="K57" s="253"/>
    </row>
    <row r="58" spans="2:11" ht="15" customHeight="1">
      <c r="B58" s="252"/>
      <c r="C58" s="257"/>
      <c r="D58" s="376" t="s">
        <v>549</v>
      </c>
      <c r="E58" s="376"/>
      <c r="F58" s="376"/>
      <c r="G58" s="376"/>
      <c r="H58" s="376"/>
      <c r="I58" s="376"/>
      <c r="J58" s="376"/>
      <c r="K58" s="253"/>
    </row>
    <row r="59" spans="2:11" ht="15" customHeight="1">
      <c r="B59" s="252"/>
      <c r="C59" s="257"/>
      <c r="D59" s="376" t="s">
        <v>550</v>
      </c>
      <c r="E59" s="376"/>
      <c r="F59" s="376"/>
      <c r="G59" s="376"/>
      <c r="H59" s="376"/>
      <c r="I59" s="376"/>
      <c r="J59" s="376"/>
      <c r="K59" s="253"/>
    </row>
    <row r="60" spans="2:11" ht="15" customHeight="1">
      <c r="B60" s="252"/>
      <c r="C60" s="257"/>
      <c r="D60" s="375" t="s">
        <v>551</v>
      </c>
      <c r="E60" s="375"/>
      <c r="F60" s="375"/>
      <c r="G60" s="375"/>
      <c r="H60" s="375"/>
      <c r="I60" s="375"/>
      <c r="J60" s="375"/>
      <c r="K60" s="253"/>
    </row>
    <row r="61" spans="2:11" ht="15" customHeight="1">
      <c r="B61" s="252"/>
      <c r="C61" s="257"/>
      <c r="D61" s="376" t="s">
        <v>552</v>
      </c>
      <c r="E61" s="376"/>
      <c r="F61" s="376"/>
      <c r="G61" s="376"/>
      <c r="H61" s="376"/>
      <c r="I61" s="376"/>
      <c r="J61" s="376"/>
      <c r="K61" s="253"/>
    </row>
    <row r="62" spans="2:11" ht="12.75" customHeight="1">
      <c r="B62" s="252"/>
      <c r="C62" s="257"/>
      <c r="D62" s="257"/>
      <c r="E62" s="260"/>
      <c r="F62" s="257"/>
      <c r="G62" s="257"/>
      <c r="H62" s="257"/>
      <c r="I62" s="257"/>
      <c r="J62" s="257"/>
      <c r="K62" s="253"/>
    </row>
    <row r="63" spans="2:11" ht="15" customHeight="1">
      <c r="B63" s="252"/>
      <c r="C63" s="257"/>
      <c r="D63" s="376" t="s">
        <v>553</v>
      </c>
      <c r="E63" s="376"/>
      <c r="F63" s="376"/>
      <c r="G63" s="376"/>
      <c r="H63" s="376"/>
      <c r="I63" s="376"/>
      <c r="J63" s="376"/>
      <c r="K63" s="253"/>
    </row>
    <row r="64" spans="2:11" ht="15" customHeight="1">
      <c r="B64" s="252"/>
      <c r="C64" s="257"/>
      <c r="D64" s="375" t="s">
        <v>554</v>
      </c>
      <c r="E64" s="375"/>
      <c r="F64" s="375"/>
      <c r="G64" s="375"/>
      <c r="H64" s="375"/>
      <c r="I64" s="375"/>
      <c r="J64" s="375"/>
      <c r="K64" s="253"/>
    </row>
    <row r="65" spans="2:11" ht="15" customHeight="1">
      <c r="B65" s="252"/>
      <c r="C65" s="257"/>
      <c r="D65" s="376" t="s">
        <v>555</v>
      </c>
      <c r="E65" s="376"/>
      <c r="F65" s="376"/>
      <c r="G65" s="376"/>
      <c r="H65" s="376"/>
      <c r="I65" s="376"/>
      <c r="J65" s="376"/>
      <c r="K65" s="253"/>
    </row>
    <row r="66" spans="2:11" ht="15" customHeight="1">
      <c r="B66" s="252"/>
      <c r="C66" s="257"/>
      <c r="D66" s="376" t="s">
        <v>556</v>
      </c>
      <c r="E66" s="376"/>
      <c r="F66" s="376"/>
      <c r="G66" s="376"/>
      <c r="H66" s="376"/>
      <c r="I66" s="376"/>
      <c r="J66" s="376"/>
      <c r="K66" s="253"/>
    </row>
    <row r="67" spans="2:11" ht="15" customHeight="1">
      <c r="B67" s="252"/>
      <c r="C67" s="257"/>
      <c r="D67" s="376" t="s">
        <v>557</v>
      </c>
      <c r="E67" s="376"/>
      <c r="F67" s="376"/>
      <c r="G67" s="376"/>
      <c r="H67" s="376"/>
      <c r="I67" s="376"/>
      <c r="J67" s="376"/>
      <c r="K67" s="253"/>
    </row>
    <row r="68" spans="2:11" ht="15" customHeight="1">
      <c r="B68" s="252"/>
      <c r="C68" s="257"/>
      <c r="D68" s="376" t="s">
        <v>558</v>
      </c>
      <c r="E68" s="376"/>
      <c r="F68" s="376"/>
      <c r="G68" s="376"/>
      <c r="H68" s="376"/>
      <c r="I68" s="376"/>
      <c r="J68" s="376"/>
      <c r="K68" s="253"/>
    </row>
    <row r="69" spans="2:11" ht="12.75" customHeight="1">
      <c r="B69" s="261"/>
      <c r="C69" s="262"/>
      <c r="D69" s="262"/>
      <c r="E69" s="262"/>
      <c r="F69" s="262"/>
      <c r="G69" s="262"/>
      <c r="H69" s="262"/>
      <c r="I69" s="262"/>
      <c r="J69" s="262"/>
      <c r="K69" s="263"/>
    </row>
    <row r="70" spans="2:11" ht="18.75" customHeight="1">
      <c r="B70" s="264"/>
      <c r="C70" s="264"/>
      <c r="D70" s="264"/>
      <c r="E70" s="264"/>
      <c r="F70" s="264"/>
      <c r="G70" s="264"/>
      <c r="H70" s="264"/>
      <c r="I70" s="264"/>
      <c r="J70" s="264"/>
      <c r="K70" s="265"/>
    </row>
    <row r="71" spans="2:11" ht="18.75" customHeight="1">
      <c r="B71" s="265"/>
      <c r="C71" s="265"/>
      <c r="D71" s="265"/>
      <c r="E71" s="265"/>
      <c r="F71" s="265"/>
      <c r="G71" s="265"/>
      <c r="H71" s="265"/>
      <c r="I71" s="265"/>
      <c r="J71" s="265"/>
      <c r="K71" s="265"/>
    </row>
    <row r="72" spans="2:11" ht="7.5" customHeight="1">
      <c r="B72" s="266"/>
      <c r="C72" s="267"/>
      <c r="D72" s="267"/>
      <c r="E72" s="267"/>
      <c r="F72" s="267"/>
      <c r="G72" s="267"/>
      <c r="H72" s="267"/>
      <c r="I72" s="267"/>
      <c r="J72" s="267"/>
      <c r="K72" s="268"/>
    </row>
    <row r="73" spans="2:11" ht="45" customHeight="1">
      <c r="B73" s="269"/>
      <c r="C73" s="374" t="s">
        <v>93</v>
      </c>
      <c r="D73" s="374"/>
      <c r="E73" s="374"/>
      <c r="F73" s="374"/>
      <c r="G73" s="374"/>
      <c r="H73" s="374"/>
      <c r="I73" s="374"/>
      <c r="J73" s="374"/>
      <c r="K73" s="270"/>
    </row>
    <row r="74" spans="2:11" ht="17.25" customHeight="1">
      <c r="B74" s="269"/>
      <c r="C74" s="271" t="s">
        <v>559</v>
      </c>
      <c r="D74" s="271"/>
      <c r="E74" s="271"/>
      <c r="F74" s="271" t="s">
        <v>560</v>
      </c>
      <c r="G74" s="272"/>
      <c r="H74" s="271" t="s">
        <v>119</v>
      </c>
      <c r="I74" s="271" t="s">
        <v>59</v>
      </c>
      <c r="J74" s="271" t="s">
        <v>561</v>
      </c>
      <c r="K74" s="270"/>
    </row>
    <row r="75" spans="2:11" ht="17.25" customHeight="1">
      <c r="B75" s="269"/>
      <c r="C75" s="273" t="s">
        <v>562</v>
      </c>
      <c r="D75" s="273"/>
      <c r="E75" s="273"/>
      <c r="F75" s="274" t="s">
        <v>563</v>
      </c>
      <c r="G75" s="275"/>
      <c r="H75" s="273"/>
      <c r="I75" s="273"/>
      <c r="J75" s="273" t="s">
        <v>564</v>
      </c>
      <c r="K75" s="270"/>
    </row>
    <row r="76" spans="2:11" ht="5.25" customHeight="1">
      <c r="B76" s="269"/>
      <c r="C76" s="276"/>
      <c r="D76" s="276"/>
      <c r="E76" s="276"/>
      <c r="F76" s="276"/>
      <c r="G76" s="277"/>
      <c r="H76" s="276"/>
      <c r="I76" s="276"/>
      <c r="J76" s="276"/>
      <c r="K76" s="270"/>
    </row>
    <row r="77" spans="2:11" ht="15" customHeight="1">
      <c r="B77" s="269"/>
      <c r="C77" s="259" t="s">
        <v>55</v>
      </c>
      <c r="D77" s="276"/>
      <c r="E77" s="276"/>
      <c r="F77" s="278" t="s">
        <v>565</v>
      </c>
      <c r="G77" s="277"/>
      <c r="H77" s="259" t="s">
        <v>566</v>
      </c>
      <c r="I77" s="259" t="s">
        <v>567</v>
      </c>
      <c r="J77" s="259">
        <v>20</v>
      </c>
      <c r="K77" s="270"/>
    </row>
    <row r="78" spans="2:11" ht="15" customHeight="1">
      <c r="B78" s="269"/>
      <c r="C78" s="259" t="s">
        <v>568</v>
      </c>
      <c r="D78" s="259"/>
      <c r="E78" s="259"/>
      <c r="F78" s="278" t="s">
        <v>565</v>
      </c>
      <c r="G78" s="277"/>
      <c r="H78" s="259" t="s">
        <v>569</v>
      </c>
      <c r="I78" s="259" t="s">
        <v>567</v>
      </c>
      <c r="J78" s="259">
        <v>120</v>
      </c>
      <c r="K78" s="270"/>
    </row>
    <row r="79" spans="2:11" ht="15" customHeight="1">
      <c r="B79" s="279"/>
      <c r="C79" s="259" t="s">
        <v>570</v>
      </c>
      <c r="D79" s="259"/>
      <c r="E79" s="259"/>
      <c r="F79" s="278" t="s">
        <v>571</v>
      </c>
      <c r="G79" s="277"/>
      <c r="H79" s="259" t="s">
        <v>572</v>
      </c>
      <c r="I79" s="259" t="s">
        <v>567</v>
      </c>
      <c r="J79" s="259">
        <v>50</v>
      </c>
      <c r="K79" s="270"/>
    </row>
    <row r="80" spans="2:11" ht="15" customHeight="1">
      <c r="B80" s="279"/>
      <c r="C80" s="259" t="s">
        <v>573</v>
      </c>
      <c r="D80" s="259"/>
      <c r="E80" s="259"/>
      <c r="F80" s="278" t="s">
        <v>565</v>
      </c>
      <c r="G80" s="277"/>
      <c r="H80" s="259" t="s">
        <v>574</v>
      </c>
      <c r="I80" s="259" t="s">
        <v>575</v>
      </c>
      <c r="J80" s="259"/>
      <c r="K80" s="270"/>
    </row>
    <row r="81" spans="2:11" ht="15" customHeight="1">
      <c r="B81" s="279"/>
      <c r="C81" s="280" t="s">
        <v>576</v>
      </c>
      <c r="D81" s="280"/>
      <c r="E81" s="280"/>
      <c r="F81" s="281" t="s">
        <v>571</v>
      </c>
      <c r="G81" s="280"/>
      <c r="H81" s="280" t="s">
        <v>577</v>
      </c>
      <c r="I81" s="280" t="s">
        <v>567</v>
      </c>
      <c r="J81" s="280">
        <v>15</v>
      </c>
      <c r="K81" s="270"/>
    </row>
    <row r="82" spans="2:11" ht="15" customHeight="1">
      <c r="B82" s="279"/>
      <c r="C82" s="280" t="s">
        <v>578</v>
      </c>
      <c r="D82" s="280"/>
      <c r="E82" s="280"/>
      <c r="F82" s="281" t="s">
        <v>571</v>
      </c>
      <c r="G82" s="280"/>
      <c r="H82" s="280" t="s">
        <v>579</v>
      </c>
      <c r="I82" s="280" t="s">
        <v>567</v>
      </c>
      <c r="J82" s="280">
        <v>15</v>
      </c>
      <c r="K82" s="270"/>
    </row>
    <row r="83" spans="2:11" ht="15" customHeight="1">
      <c r="B83" s="279"/>
      <c r="C83" s="280" t="s">
        <v>580</v>
      </c>
      <c r="D83" s="280"/>
      <c r="E83" s="280"/>
      <c r="F83" s="281" t="s">
        <v>571</v>
      </c>
      <c r="G83" s="280"/>
      <c r="H83" s="280" t="s">
        <v>581</v>
      </c>
      <c r="I83" s="280" t="s">
        <v>567</v>
      </c>
      <c r="J83" s="280">
        <v>20</v>
      </c>
      <c r="K83" s="270"/>
    </row>
    <row r="84" spans="2:11" ht="15" customHeight="1">
      <c r="B84" s="279"/>
      <c r="C84" s="280" t="s">
        <v>582</v>
      </c>
      <c r="D84" s="280"/>
      <c r="E84" s="280"/>
      <c r="F84" s="281" t="s">
        <v>571</v>
      </c>
      <c r="G84" s="280"/>
      <c r="H84" s="280" t="s">
        <v>583</v>
      </c>
      <c r="I84" s="280" t="s">
        <v>567</v>
      </c>
      <c r="J84" s="280">
        <v>20</v>
      </c>
      <c r="K84" s="270"/>
    </row>
    <row r="85" spans="2:11" ht="15" customHeight="1">
      <c r="B85" s="279"/>
      <c r="C85" s="259" t="s">
        <v>584</v>
      </c>
      <c r="D85" s="259"/>
      <c r="E85" s="259"/>
      <c r="F85" s="278" t="s">
        <v>571</v>
      </c>
      <c r="G85" s="277"/>
      <c r="H85" s="259" t="s">
        <v>585</v>
      </c>
      <c r="I85" s="259" t="s">
        <v>567</v>
      </c>
      <c r="J85" s="259">
        <v>50</v>
      </c>
      <c r="K85" s="270"/>
    </row>
    <row r="86" spans="2:11" ht="15" customHeight="1">
      <c r="B86" s="279"/>
      <c r="C86" s="259" t="s">
        <v>586</v>
      </c>
      <c r="D86" s="259"/>
      <c r="E86" s="259"/>
      <c r="F86" s="278" t="s">
        <v>571</v>
      </c>
      <c r="G86" s="277"/>
      <c r="H86" s="259" t="s">
        <v>587</v>
      </c>
      <c r="I86" s="259" t="s">
        <v>567</v>
      </c>
      <c r="J86" s="259">
        <v>20</v>
      </c>
      <c r="K86" s="270"/>
    </row>
    <row r="87" spans="2:11" ht="15" customHeight="1">
      <c r="B87" s="279"/>
      <c r="C87" s="259" t="s">
        <v>588</v>
      </c>
      <c r="D87" s="259"/>
      <c r="E87" s="259"/>
      <c r="F87" s="278" t="s">
        <v>571</v>
      </c>
      <c r="G87" s="277"/>
      <c r="H87" s="259" t="s">
        <v>589</v>
      </c>
      <c r="I87" s="259" t="s">
        <v>567</v>
      </c>
      <c r="J87" s="259">
        <v>20</v>
      </c>
      <c r="K87" s="270"/>
    </row>
    <row r="88" spans="2:11" ht="15" customHeight="1">
      <c r="B88" s="279"/>
      <c r="C88" s="259" t="s">
        <v>590</v>
      </c>
      <c r="D88" s="259"/>
      <c r="E88" s="259"/>
      <c r="F88" s="278" t="s">
        <v>571</v>
      </c>
      <c r="G88" s="277"/>
      <c r="H88" s="259" t="s">
        <v>591</v>
      </c>
      <c r="I88" s="259" t="s">
        <v>567</v>
      </c>
      <c r="J88" s="259">
        <v>50</v>
      </c>
      <c r="K88" s="270"/>
    </row>
    <row r="89" spans="2:11" ht="15" customHeight="1">
      <c r="B89" s="279"/>
      <c r="C89" s="259" t="s">
        <v>592</v>
      </c>
      <c r="D89" s="259"/>
      <c r="E89" s="259"/>
      <c r="F89" s="278" t="s">
        <v>571</v>
      </c>
      <c r="G89" s="277"/>
      <c r="H89" s="259" t="s">
        <v>592</v>
      </c>
      <c r="I89" s="259" t="s">
        <v>567</v>
      </c>
      <c r="J89" s="259">
        <v>50</v>
      </c>
      <c r="K89" s="270"/>
    </row>
    <row r="90" spans="2:11" ht="15" customHeight="1">
      <c r="B90" s="279"/>
      <c r="C90" s="259" t="s">
        <v>124</v>
      </c>
      <c r="D90" s="259"/>
      <c r="E90" s="259"/>
      <c r="F90" s="278" t="s">
        <v>571</v>
      </c>
      <c r="G90" s="277"/>
      <c r="H90" s="259" t="s">
        <v>593</v>
      </c>
      <c r="I90" s="259" t="s">
        <v>567</v>
      </c>
      <c r="J90" s="259">
        <v>255</v>
      </c>
      <c r="K90" s="270"/>
    </row>
    <row r="91" spans="2:11" ht="15" customHeight="1">
      <c r="B91" s="279"/>
      <c r="C91" s="259" t="s">
        <v>594</v>
      </c>
      <c r="D91" s="259"/>
      <c r="E91" s="259"/>
      <c r="F91" s="278" t="s">
        <v>565</v>
      </c>
      <c r="G91" s="277"/>
      <c r="H91" s="259" t="s">
        <v>595</v>
      </c>
      <c r="I91" s="259" t="s">
        <v>596</v>
      </c>
      <c r="J91" s="259"/>
      <c r="K91" s="270"/>
    </row>
    <row r="92" spans="2:11" ht="15" customHeight="1">
      <c r="B92" s="279"/>
      <c r="C92" s="259" t="s">
        <v>597</v>
      </c>
      <c r="D92" s="259"/>
      <c r="E92" s="259"/>
      <c r="F92" s="278" t="s">
        <v>565</v>
      </c>
      <c r="G92" s="277"/>
      <c r="H92" s="259" t="s">
        <v>598</v>
      </c>
      <c r="I92" s="259" t="s">
        <v>599</v>
      </c>
      <c r="J92" s="259"/>
      <c r="K92" s="270"/>
    </row>
    <row r="93" spans="2:11" ht="15" customHeight="1">
      <c r="B93" s="279"/>
      <c r="C93" s="259" t="s">
        <v>600</v>
      </c>
      <c r="D93" s="259"/>
      <c r="E93" s="259"/>
      <c r="F93" s="278" t="s">
        <v>565</v>
      </c>
      <c r="G93" s="277"/>
      <c r="H93" s="259" t="s">
        <v>600</v>
      </c>
      <c r="I93" s="259" t="s">
        <v>599</v>
      </c>
      <c r="J93" s="259"/>
      <c r="K93" s="270"/>
    </row>
    <row r="94" spans="2:11" ht="15" customHeight="1">
      <c r="B94" s="279"/>
      <c r="C94" s="259" t="s">
        <v>40</v>
      </c>
      <c r="D94" s="259"/>
      <c r="E94" s="259"/>
      <c r="F94" s="278" t="s">
        <v>565</v>
      </c>
      <c r="G94" s="277"/>
      <c r="H94" s="259" t="s">
        <v>601</v>
      </c>
      <c r="I94" s="259" t="s">
        <v>599</v>
      </c>
      <c r="J94" s="259"/>
      <c r="K94" s="270"/>
    </row>
    <row r="95" spans="2:11" ht="15" customHeight="1">
      <c r="B95" s="279"/>
      <c r="C95" s="259" t="s">
        <v>50</v>
      </c>
      <c r="D95" s="259"/>
      <c r="E95" s="259"/>
      <c r="F95" s="278" t="s">
        <v>565</v>
      </c>
      <c r="G95" s="277"/>
      <c r="H95" s="259" t="s">
        <v>602</v>
      </c>
      <c r="I95" s="259" t="s">
        <v>599</v>
      </c>
      <c r="J95" s="259"/>
      <c r="K95" s="270"/>
    </row>
    <row r="96" spans="2:11" ht="15" customHeight="1">
      <c r="B96" s="282"/>
      <c r="C96" s="283"/>
      <c r="D96" s="283"/>
      <c r="E96" s="283"/>
      <c r="F96" s="283"/>
      <c r="G96" s="283"/>
      <c r="H96" s="283"/>
      <c r="I96" s="283"/>
      <c r="J96" s="283"/>
      <c r="K96" s="284"/>
    </row>
    <row r="97" spans="2:11" ht="18.75" customHeight="1">
      <c r="B97" s="285"/>
      <c r="C97" s="286"/>
      <c r="D97" s="286"/>
      <c r="E97" s="286"/>
      <c r="F97" s="286"/>
      <c r="G97" s="286"/>
      <c r="H97" s="286"/>
      <c r="I97" s="286"/>
      <c r="J97" s="286"/>
      <c r="K97" s="285"/>
    </row>
    <row r="98" spans="2:11" ht="18.75" customHeight="1">
      <c r="B98" s="265"/>
      <c r="C98" s="265"/>
      <c r="D98" s="265"/>
      <c r="E98" s="265"/>
      <c r="F98" s="265"/>
      <c r="G98" s="265"/>
      <c r="H98" s="265"/>
      <c r="I98" s="265"/>
      <c r="J98" s="265"/>
      <c r="K98" s="265"/>
    </row>
    <row r="99" spans="2:11" ht="7.5" customHeight="1">
      <c r="B99" s="266"/>
      <c r="C99" s="267"/>
      <c r="D99" s="267"/>
      <c r="E99" s="267"/>
      <c r="F99" s="267"/>
      <c r="G99" s="267"/>
      <c r="H99" s="267"/>
      <c r="I99" s="267"/>
      <c r="J99" s="267"/>
      <c r="K99" s="268"/>
    </row>
    <row r="100" spans="2:11" ht="45" customHeight="1">
      <c r="B100" s="269"/>
      <c r="C100" s="374" t="s">
        <v>603</v>
      </c>
      <c r="D100" s="374"/>
      <c r="E100" s="374"/>
      <c r="F100" s="374"/>
      <c r="G100" s="374"/>
      <c r="H100" s="374"/>
      <c r="I100" s="374"/>
      <c r="J100" s="374"/>
      <c r="K100" s="270"/>
    </row>
    <row r="101" spans="2:11" ht="17.25" customHeight="1">
      <c r="B101" s="269"/>
      <c r="C101" s="271" t="s">
        <v>559</v>
      </c>
      <c r="D101" s="271"/>
      <c r="E101" s="271"/>
      <c r="F101" s="271" t="s">
        <v>560</v>
      </c>
      <c r="G101" s="272"/>
      <c r="H101" s="271" t="s">
        <v>119</v>
      </c>
      <c r="I101" s="271" t="s">
        <v>59</v>
      </c>
      <c r="J101" s="271" t="s">
        <v>561</v>
      </c>
      <c r="K101" s="270"/>
    </row>
    <row r="102" spans="2:11" ht="17.25" customHeight="1">
      <c r="B102" s="269"/>
      <c r="C102" s="273" t="s">
        <v>562</v>
      </c>
      <c r="D102" s="273"/>
      <c r="E102" s="273"/>
      <c r="F102" s="274" t="s">
        <v>563</v>
      </c>
      <c r="G102" s="275"/>
      <c r="H102" s="273"/>
      <c r="I102" s="273"/>
      <c r="J102" s="273" t="s">
        <v>564</v>
      </c>
      <c r="K102" s="270"/>
    </row>
    <row r="103" spans="2:11" ht="5.25" customHeight="1">
      <c r="B103" s="269"/>
      <c r="C103" s="271"/>
      <c r="D103" s="271"/>
      <c r="E103" s="271"/>
      <c r="F103" s="271"/>
      <c r="G103" s="287"/>
      <c r="H103" s="271"/>
      <c r="I103" s="271"/>
      <c r="J103" s="271"/>
      <c r="K103" s="270"/>
    </row>
    <row r="104" spans="2:11" ht="15" customHeight="1">
      <c r="B104" s="269"/>
      <c r="C104" s="259" t="s">
        <v>55</v>
      </c>
      <c r="D104" s="276"/>
      <c r="E104" s="276"/>
      <c r="F104" s="278" t="s">
        <v>565</v>
      </c>
      <c r="G104" s="287"/>
      <c r="H104" s="259" t="s">
        <v>604</v>
      </c>
      <c r="I104" s="259" t="s">
        <v>567</v>
      </c>
      <c r="J104" s="259">
        <v>20</v>
      </c>
      <c r="K104" s="270"/>
    </row>
    <row r="105" spans="2:11" ht="15" customHeight="1">
      <c r="B105" s="269"/>
      <c r="C105" s="259" t="s">
        <v>568</v>
      </c>
      <c r="D105" s="259"/>
      <c r="E105" s="259"/>
      <c r="F105" s="278" t="s">
        <v>565</v>
      </c>
      <c r="G105" s="259"/>
      <c r="H105" s="259" t="s">
        <v>604</v>
      </c>
      <c r="I105" s="259" t="s">
        <v>567</v>
      </c>
      <c r="J105" s="259">
        <v>120</v>
      </c>
      <c r="K105" s="270"/>
    </row>
    <row r="106" spans="2:11" ht="15" customHeight="1">
      <c r="B106" s="279"/>
      <c r="C106" s="259" t="s">
        <v>570</v>
      </c>
      <c r="D106" s="259"/>
      <c r="E106" s="259"/>
      <c r="F106" s="278" t="s">
        <v>571</v>
      </c>
      <c r="G106" s="259"/>
      <c r="H106" s="259" t="s">
        <v>604</v>
      </c>
      <c r="I106" s="259" t="s">
        <v>567</v>
      </c>
      <c r="J106" s="259">
        <v>50</v>
      </c>
      <c r="K106" s="270"/>
    </row>
    <row r="107" spans="2:11" ht="15" customHeight="1">
      <c r="B107" s="279"/>
      <c r="C107" s="259" t="s">
        <v>573</v>
      </c>
      <c r="D107" s="259"/>
      <c r="E107" s="259"/>
      <c r="F107" s="278" t="s">
        <v>565</v>
      </c>
      <c r="G107" s="259"/>
      <c r="H107" s="259" t="s">
        <v>604</v>
      </c>
      <c r="I107" s="259" t="s">
        <v>575</v>
      </c>
      <c r="J107" s="259"/>
      <c r="K107" s="270"/>
    </row>
    <row r="108" spans="2:11" ht="15" customHeight="1">
      <c r="B108" s="279"/>
      <c r="C108" s="259" t="s">
        <v>584</v>
      </c>
      <c r="D108" s="259"/>
      <c r="E108" s="259"/>
      <c r="F108" s="278" t="s">
        <v>571</v>
      </c>
      <c r="G108" s="259"/>
      <c r="H108" s="259" t="s">
        <v>604</v>
      </c>
      <c r="I108" s="259" t="s">
        <v>567</v>
      </c>
      <c r="J108" s="259">
        <v>50</v>
      </c>
      <c r="K108" s="270"/>
    </row>
    <row r="109" spans="2:11" ht="15" customHeight="1">
      <c r="B109" s="279"/>
      <c r="C109" s="259" t="s">
        <v>592</v>
      </c>
      <c r="D109" s="259"/>
      <c r="E109" s="259"/>
      <c r="F109" s="278" t="s">
        <v>571</v>
      </c>
      <c r="G109" s="259"/>
      <c r="H109" s="259" t="s">
        <v>604</v>
      </c>
      <c r="I109" s="259" t="s">
        <v>567</v>
      </c>
      <c r="J109" s="259">
        <v>50</v>
      </c>
      <c r="K109" s="270"/>
    </row>
    <row r="110" spans="2:11" ht="15" customHeight="1">
      <c r="B110" s="279"/>
      <c r="C110" s="259" t="s">
        <v>590</v>
      </c>
      <c r="D110" s="259"/>
      <c r="E110" s="259"/>
      <c r="F110" s="278" t="s">
        <v>571</v>
      </c>
      <c r="G110" s="259"/>
      <c r="H110" s="259" t="s">
        <v>604</v>
      </c>
      <c r="I110" s="259" t="s">
        <v>567</v>
      </c>
      <c r="J110" s="259">
        <v>50</v>
      </c>
      <c r="K110" s="270"/>
    </row>
    <row r="111" spans="2:11" ht="15" customHeight="1">
      <c r="B111" s="279"/>
      <c r="C111" s="259" t="s">
        <v>55</v>
      </c>
      <c r="D111" s="259"/>
      <c r="E111" s="259"/>
      <c r="F111" s="278" t="s">
        <v>565</v>
      </c>
      <c r="G111" s="259"/>
      <c r="H111" s="259" t="s">
        <v>605</v>
      </c>
      <c r="I111" s="259" t="s">
        <v>567</v>
      </c>
      <c r="J111" s="259">
        <v>20</v>
      </c>
      <c r="K111" s="270"/>
    </row>
    <row r="112" spans="2:11" ht="15" customHeight="1">
      <c r="B112" s="279"/>
      <c r="C112" s="259" t="s">
        <v>606</v>
      </c>
      <c r="D112" s="259"/>
      <c r="E112" s="259"/>
      <c r="F112" s="278" t="s">
        <v>565</v>
      </c>
      <c r="G112" s="259"/>
      <c r="H112" s="259" t="s">
        <v>607</v>
      </c>
      <c r="I112" s="259" t="s">
        <v>567</v>
      </c>
      <c r="J112" s="259">
        <v>120</v>
      </c>
      <c r="K112" s="270"/>
    </row>
    <row r="113" spans="2:11" ht="15" customHeight="1">
      <c r="B113" s="279"/>
      <c r="C113" s="259" t="s">
        <v>40</v>
      </c>
      <c r="D113" s="259"/>
      <c r="E113" s="259"/>
      <c r="F113" s="278" t="s">
        <v>565</v>
      </c>
      <c r="G113" s="259"/>
      <c r="H113" s="259" t="s">
        <v>608</v>
      </c>
      <c r="I113" s="259" t="s">
        <v>599</v>
      </c>
      <c r="J113" s="259"/>
      <c r="K113" s="270"/>
    </row>
    <row r="114" spans="2:11" ht="15" customHeight="1">
      <c r="B114" s="279"/>
      <c r="C114" s="259" t="s">
        <v>50</v>
      </c>
      <c r="D114" s="259"/>
      <c r="E114" s="259"/>
      <c r="F114" s="278" t="s">
        <v>565</v>
      </c>
      <c r="G114" s="259"/>
      <c r="H114" s="259" t="s">
        <v>609</v>
      </c>
      <c r="I114" s="259" t="s">
        <v>599</v>
      </c>
      <c r="J114" s="259"/>
      <c r="K114" s="270"/>
    </row>
    <row r="115" spans="2:11" ht="15" customHeight="1">
      <c r="B115" s="279"/>
      <c r="C115" s="259" t="s">
        <v>59</v>
      </c>
      <c r="D115" s="259"/>
      <c r="E115" s="259"/>
      <c r="F115" s="278" t="s">
        <v>565</v>
      </c>
      <c r="G115" s="259"/>
      <c r="H115" s="259" t="s">
        <v>610</v>
      </c>
      <c r="I115" s="259" t="s">
        <v>611</v>
      </c>
      <c r="J115" s="259"/>
      <c r="K115" s="270"/>
    </row>
    <row r="116" spans="2:11" ht="15" customHeight="1">
      <c r="B116" s="282"/>
      <c r="C116" s="288"/>
      <c r="D116" s="288"/>
      <c r="E116" s="288"/>
      <c r="F116" s="288"/>
      <c r="G116" s="288"/>
      <c r="H116" s="288"/>
      <c r="I116" s="288"/>
      <c r="J116" s="288"/>
      <c r="K116" s="284"/>
    </row>
    <row r="117" spans="2:11" ht="18.75" customHeight="1">
      <c r="B117" s="289"/>
      <c r="C117" s="255"/>
      <c r="D117" s="255"/>
      <c r="E117" s="255"/>
      <c r="F117" s="290"/>
      <c r="G117" s="255"/>
      <c r="H117" s="255"/>
      <c r="I117" s="255"/>
      <c r="J117" s="255"/>
      <c r="K117" s="289"/>
    </row>
    <row r="118" spans="2:11" ht="18.75" customHeight="1">
      <c r="B118" s="265"/>
      <c r="C118" s="265"/>
      <c r="D118" s="265"/>
      <c r="E118" s="265"/>
      <c r="F118" s="265"/>
      <c r="G118" s="265"/>
      <c r="H118" s="265"/>
      <c r="I118" s="265"/>
      <c r="J118" s="265"/>
      <c r="K118" s="265"/>
    </row>
    <row r="119" spans="2:11" ht="7.5" customHeight="1">
      <c r="B119" s="291"/>
      <c r="C119" s="292"/>
      <c r="D119" s="292"/>
      <c r="E119" s="292"/>
      <c r="F119" s="292"/>
      <c r="G119" s="292"/>
      <c r="H119" s="292"/>
      <c r="I119" s="292"/>
      <c r="J119" s="292"/>
      <c r="K119" s="293"/>
    </row>
    <row r="120" spans="2:11" ht="45" customHeight="1">
      <c r="B120" s="294"/>
      <c r="C120" s="373" t="s">
        <v>612</v>
      </c>
      <c r="D120" s="373"/>
      <c r="E120" s="373"/>
      <c r="F120" s="373"/>
      <c r="G120" s="373"/>
      <c r="H120" s="373"/>
      <c r="I120" s="373"/>
      <c r="J120" s="373"/>
      <c r="K120" s="295"/>
    </row>
    <row r="121" spans="2:11" ht="17.25" customHeight="1">
      <c r="B121" s="296"/>
      <c r="C121" s="271" t="s">
        <v>559</v>
      </c>
      <c r="D121" s="271"/>
      <c r="E121" s="271"/>
      <c r="F121" s="271" t="s">
        <v>560</v>
      </c>
      <c r="G121" s="272"/>
      <c r="H121" s="271" t="s">
        <v>119</v>
      </c>
      <c r="I121" s="271" t="s">
        <v>59</v>
      </c>
      <c r="J121" s="271" t="s">
        <v>561</v>
      </c>
      <c r="K121" s="297"/>
    </row>
    <row r="122" spans="2:11" ht="17.25" customHeight="1">
      <c r="B122" s="296"/>
      <c r="C122" s="273" t="s">
        <v>562</v>
      </c>
      <c r="D122" s="273"/>
      <c r="E122" s="273"/>
      <c r="F122" s="274" t="s">
        <v>563</v>
      </c>
      <c r="G122" s="275"/>
      <c r="H122" s="273"/>
      <c r="I122" s="273"/>
      <c r="J122" s="273" t="s">
        <v>564</v>
      </c>
      <c r="K122" s="297"/>
    </row>
    <row r="123" spans="2:11" ht="5.25" customHeight="1">
      <c r="B123" s="298"/>
      <c r="C123" s="276"/>
      <c r="D123" s="276"/>
      <c r="E123" s="276"/>
      <c r="F123" s="276"/>
      <c r="G123" s="259"/>
      <c r="H123" s="276"/>
      <c r="I123" s="276"/>
      <c r="J123" s="276"/>
      <c r="K123" s="299"/>
    </row>
    <row r="124" spans="2:11" ht="15" customHeight="1">
      <c r="B124" s="298"/>
      <c r="C124" s="259" t="s">
        <v>568</v>
      </c>
      <c r="D124" s="276"/>
      <c r="E124" s="276"/>
      <c r="F124" s="278" t="s">
        <v>565</v>
      </c>
      <c r="G124" s="259"/>
      <c r="H124" s="259" t="s">
        <v>604</v>
      </c>
      <c r="I124" s="259" t="s">
        <v>567</v>
      </c>
      <c r="J124" s="259">
        <v>120</v>
      </c>
      <c r="K124" s="300"/>
    </row>
    <row r="125" spans="2:11" ht="15" customHeight="1">
      <c r="B125" s="298"/>
      <c r="C125" s="259" t="s">
        <v>613</v>
      </c>
      <c r="D125" s="259"/>
      <c r="E125" s="259"/>
      <c r="F125" s="278" t="s">
        <v>565</v>
      </c>
      <c r="G125" s="259"/>
      <c r="H125" s="259" t="s">
        <v>614</v>
      </c>
      <c r="I125" s="259" t="s">
        <v>567</v>
      </c>
      <c r="J125" s="259" t="s">
        <v>615</v>
      </c>
      <c r="K125" s="300"/>
    </row>
    <row r="126" spans="2:11" ht="15" customHeight="1">
      <c r="B126" s="298"/>
      <c r="C126" s="259" t="s">
        <v>514</v>
      </c>
      <c r="D126" s="259"/>
      <c r="E126" s="259"/>
      <c r="F126" s="278" t="s">
        <v>565</v>
      </c>
      <c r="G126" s="259"/>
      <c r="H126" s="259" t="s">
        <v>616</v>
      </c>
      <c r="I126" s="259" t="s">
        <v>567</v>
      </c>
      <c r="J126" s="259" t="s">
        <v>615</v>
      </c>
      <c r="K126" s="300"/>
    </row>
    <row r="127" spans="2:11" ht="15" customHeight="1">
      <c r="B127" s="298"/>
      <c r="C127" s="259" t="s">
        <v>576</v>
      </c>
      <c r="D127" s="259"/>
      <c r="E127" s="259"/>
      <c r="F127" s="278" t="s">
        <v>571</v>
      </c>
      <c r="G127" s="259"/>
      <c r="H127" s="259" t="s">
        <v>577</v>
      </c>
      <c r="I127" s="259" t="s">
        <v>567</v>
      </c>
      <c r="J127" s="259">
        <v>15</v>
      </c>
      <c r="K127" s="300"/>
    </row>
    <row r="128" spans="2:11" ht="15" customHeight="1">
      <c r="B128" s="298"/>
      <c r="C128" s="280" t="s">
        <v>578</v>
      </c>
      <c r="D128" s="280"/>
      <c r="E128" s="280"/>
      <c r="F128" s="281" t="s">
        <v>571</v>
      </c>
      <c r="G128" s="280"/>
      <c r="H128" s="280" t="s">
        <v>579</v>
      </c>
      <c r="I128" s="280" t="s">
        <v>567</v>
      </c>
      <c r="J128" s="280">
        <v>15</v>
      </c>
      <c r="K128" s="300"/>
    </row>
    <row r="129" spans="2:11" ht="15" customHeight="1">
      <c r="B129" s="298"/>
      <c r="C129" s="280" t="s">
        <v>580</v>
      </c>
      <c r="D129" s="280"/>
      <c r="E129" s="280"/>
      <c r="F129" s="281" t="s">
        <v>571</v>
      </c>
      <c r="G129" s="280"/>
      <c r="H129" s="280" t="s">
        <v>581</v>
      </c>
      <c r="I129" s="280" t="s">
        <v>567</v>
      </c>
      <c r="J129" s="280">
        <v>20</v>
      </c>
      <c r="K129" s="300"/>
    </row>
    <row r="130" spans="2:11" ht="15" customHeight="1">
      <c r="B130" s="298"/>
      <c r="C130" s="280" t="s">
        <v>582</v>
      </c>
      <c r="D130" s="280"/>
      <c r="E130" s="280"/>
      <c r="F130" s="281" t="s">
        <v>571</v>
      </c>
      <c r="G130" s="280"/>
      <c r="H130" s="280" t="s">
        <v>583</v>
      </c>
      <c r="I130" s="280" t="s">
        <v>567</v>
      </c>
      <c r="J130" s="280">
        <v>20</v>
      </c>
      <c r="K130" s="300"/>
    </row>
    <row r="131" spans="2:11" ht="15" customHeight="1">
      <c r="B131" s="298"/>
      <c r="C131" s="259" t="s">
        <v>570</v>
      </c>
      <c r="D131" s="259"/>
      <c r="E131" s="259"/>
      <c r="F131" s="278" t="s">
        <v>571</v>
      </c>
      <c r="G131" s="259"/>
      <c r="H131" s="259" t="s">
        <v>604</v>
      </c>
      <c r="I131" s="259" t="s">
        <v>567</v>
      </c>
      <c r="J131" s="259">
        <v>50</v>
      </c>
      <c r="K131" s="300"/>
    </row>
    <row r="132" spans="2:11" ht="15" customHeight="1">
      <c r="B132" s="298"/>
      <c r="C132" s="259" t="s">
        <v>584</v>
      </c>
      <c r="D132" s="259"/>
      <c r="E132" s="259"/>
      <c r="F132" s="278" t="s">
        <v>571</v>
      </c>
      <c r="G132" s="259"/>
      <c r="H132" s="259" t="s">
        <v>604</v>
      </c>
      <c r="I132" s="259" t="s">
        <v>567</v>
      </c>
      <c r="J132" s="259">
        <v>50</v>
      </c>
      <c r="K132" s="300"/>
    </row>
    <row r="133" spans="2:11" ht="15" customHeight="1">
      <c r="B133" s="298"/>
      <c r="C133" s="259" t="s">
        <v>590</v>
      </c>
      <c r="D133" s="259"/>
      <c r="E133" s="259"/>
      <c r="F133" s="278" t="s">
        <v>571</v>
      </c>
      <c r="G133" s="259"/>
      <c r="H133" s="259" t="s">
        <v>604</v>
      </c>
      <c r="I133" s="259" t="s">
        <v>567</v>
      </c>
      <c r="J133" s="259">
        <v>50</v>
      </c>
      <c r="K133" s="300"/>
    </row>
    <row r="134" spans="2:11" ht="15" customHeight="1">
      <c r="B134" s="298"/>
      <c r="C134" s="259" t="s">
        <v>592</v>
      </c>
      <c r="D134" s="259"/>
      <c r="E134" s="259"/>
      <c r="F134" s="278" t="s">
        <v>571</v>
      </c>
      <c r="G134" s="259"/>
      <c r="H134" s="259" t="s">
        <v>604</v>
      </c>
      <c r="I134" s="259" t="s">
        <v>567</v>
      </c>
      <c r="J134" s="259">
        <v>50</v>
      </c>
      <c r="K134" s="300"/>
    </row>
    <row r="135" spans="2:11" ht="15" customHeight="1">
      <c r="B135" s="298"/>
      <c r="C135" s="259" t="s">
        <v>124</v>
      </c>
      <c r="D135" s="259"/>
      <c r="E135" s="259"/>
      <c r="F135" s="278" t="s">
        <v>571</v>
      </c>
      <c r="G135" s="259"/>
      <c r="H135" s="259" t="s">
        <v>617</v>
      </c>
      <c r="I135" s="259" t="s">
        <v>567</v>
      </c>
      <c r="J135" s="259">
        <v>255</v>
      </c>
      <c r="K135" s="300"/>
    </row>
    <row r="136" spans="2:11" ht="15" customHeight="1">
      <c r="B136" s="298"/>
      <c r="C136" s="259" t="s">
        <v>594</v>
      </c>
      <c r="D136" s="259"/>
      <c r="E136" s="259"/>
      <c r="F136" s="278" t="s">
        <v>565</v>
      </c>
      <c r="G136" s="259"/>
      <c r="H136" s="259" t="s">
        <v>618</v>
      </c>
      <c r="I136" s="259" t="s">
        <v>596</v>
      </c>
      <c r="J136" s="259"/>
      <c r="K136" s="300"/>
    </row>
    <row r="137" spans="2:11" ht="15" customHeight="1">
      <c r="B137" s="298"/>
      <c r="C137" s="259" t="s">
        <v>597</v>
      </c>
      <c r="D137" s="259"/>
      <c r="E137" s="259"/>
      <c r="F137" s="278" t="s">
        <v>565</v>
      </c>
      <c r="G137" s="259"/>
      <c r="H137" s="259" t="s">
        <v>619</v>
      </c>
      <c r="I137" s="259" t="s">
        <v>599</v>
      </c>
      <c r="J137" s="259"/>
      <c r="K137" s="300"/>
    </row>
    <row r="138" spans="2:11" ht="15" customHeight="1">
      <c r="B138" s="298"/>
      <c r="C138" s="259" t="s">
        <v>600</v>
      </c>
      <c r="D138" s="259"/>
      <c r="E138" s="259"/>
      <c r="F138" s="278" t="s">
        <v>565</v>
      </c>
      <c r="G138" s="259"/>
      <c r="H138" s="259" t="s">
        <v>600</v>
      </c>
      <c r="I138" s="259" t="s">
        <v>599</v>
      </c>
      <c r="J138" s="259"/>
      <c r="K138" s="300"/>
    </row>
    <row r="139" spans="2:11" ht="15" customHeight="1">
      <c r="B139" s="298"/>
      <c r="C139" s="259" t="s">
        <v>40</v>
      </c>
      <c r="D139" s="259"/>
      <c r="E139" s="259"/>
      <c r="F139" s="278" t="s">
        <v>565</v>
      </c>
      <c r="G139" s="259"/>
      <c r="H139" s="259" t="s">
        <v>620</v>
      </c>
      <c r="I139" s="259" t="s">
        <v>599</v>
      </c>
      <c r="J139" s="259"/>
      <c r="K139" s="300"/>
    </row>
    <row r="140" spans="2:11" ht="15" customHeight="1">
      <c r="B140" s="298"/>
      <c r="C140" s="259" t="s">
        <v>621</v>
      </c>
      <c r="D140" s="259"/>
      <c r="E140" s="259"/>
      <c r="F140" s="278" t="s">
        <v>565</v>
      </c>
      <c r="G140" s="259"/>
      <c r="H140" s="259" t="s">
        <v>622</v>
      </c>
      <c r="I140" s="259" t="s">
        <v>599</v>
      </c>
      <c r="J140" s="259"/>
      <c r="K140" s="300"/>
    </row>
    <row r="141" spans="2:11" ht="15" customHeight="1">
      <c r="B141" s="301"/>
      <c r="C141" s="302"/>
      <c r="D141" s="302"/>
      <c r="E141" s="302"/>
      <c r="F141" s="302"/>
      <c r="G141" s="302"/>
      <c r="H141" s="302"/>
      <c r="I141" s="302"/>
      <c r="J141" s="302"/>
      <c r="K141" s="303"/>
    </row>
    <row r="142" spans="2:11" ht="18.75" customHeight="1">
      <c r="B142" s="255"/>
      <c r="C142" s="255"/>
      <c r="D142" s="255"/>
      <c r="E142" s="255"/>
      <c r="F142" s="290"/>
      <c r="G142" s="255"/>
      <c r="H142" s="255"/>
      <c r="I142" s="255"/>
      <c r="J142" s="255"/>
      <c r="K142" s="255"/>
    </row>
    <row r="143" spans="2:11" ht="18.75" customHeight="1">
      <c r="B143" s="265"/>
      <c r="C143" s="265"/>
      <c r="D143" s="265"/>
      <c r="E143" s="265"/>
      <c r="F143" s="265"/>
      <c r="G143" s="265"/>
      <c r="H143" s="265"/>
      <c r="I143" s="265"/>
      <c r="J143" s="265"/>
      <c r="K143" s="265"/>
    </row>
    <row r="144" spans="2:11" ht="7.5" customHeight="1">
      <c r="B144" s="266"/>
      <c r="C144" s="267"/>
      <c r="D144" s="267"/>
      <c r="E144" s="267"/>
      <c r="F144" s="267"/>
      <c r="G144" s="267"/>
      <c r="H144" s="267"/>
      <c r="I144" s="267"/>
      <c r="J144" s="267"/>
      <c r="K144" s="268"/>
    </row>
    <row r="145" spans="2:11" ht="45" customHeight="1">
      <c r="B145" s="269"/>
      <c r="C145" s="374" t="s">
        <v>623</v>
      </c>
      <c r="D145" s="374"/>
      <c r="E145" s="374"/>
      <c r="F145" s="374"/>
      <c r="G145" s="374"/>
      <c r="H145" s="374"/>
      <c r="I145" s="374"/>
      <c r="J145" s="374"/>
      <c r="K145" s="270"/>
    </row>
    <row r="146" spans="2:11" ht="17.25" customHeight="1">
      <c r="B146" s="269"/>
      <c r="C146" s="271" t="s">
        <v>559</v>
      </c>
      <c r="D146" s="271"/>
      <c r="E146" s="271"/>
      <c r="F146" s="271" t="s">
        <v>560</v>
      </c>
      <c r="G146" s="272"/>
      <c r="H146" s="271" t="s">
        <v>119</v>
      </c>
      <c r="I146" s="271" t="s">
        <v>59</v>
      </c>
      <c r="J146" s="271" t="s">
        <v>561</v>
      </c>
      <c r="K146" s="270"/>
    </row>
    <row r="147" spans="2:11" ht="17.25" customHeight="1">
      <c r="B147" s="269"/>
      <c r="C147" s="273" t="s">
        <v>562</v>
      </c>
      <c r="D147" s="273"/>
      <c r="E147" s="273"/>
      <c r="F147" s="274" t="s">
        <v>563</v>
      </c>
      <c r="G147" s="275"/>
      <c r="H147" s="273"/>
      <c r="I147" s="273"/>
      <c r="J147" s="273" t="s">
        <v>564</v>
      </c>
      <c r="K147" s="270"/>
    </row>
    <row r="148" spans="2:11" ht="5.25" customHeight="1">
      <c r="B148" s="279"/>
      <c r="C148" s="276"/>
      <c r="D148" s="276"/>
      <c r="E148" s="276"/>
      <c r="F148" s="276"/>
      <c r="G148" s="277"/>
      <c r="H148" s="276"/>
      <c r="I148" s="276"/>
      <c r="J148" s="276"/>
      <c r="K148" s="300"/>
    </row>
    <row r="149" spans="2:11" ht="15" customHeight="1">
      <c r="B149" s="279"/>
      <c r="C149" s="304" t="s">
        <v>568</v>
      </c>
      <c r="D149" s="259"/>
      <c r="E149" s="259"/>
      <c r="F149" s="305" t="s">
        <v>565</v>
      </c>
      <c r="G149" s="259"/>
      <c r="H149" s="304" t="s">
        <v>604</v>
      </c>
      <c r="I149" s="304" t="s">
        <v>567</v>
      </c>
      <c r="J149" s="304">
        <v>120</v>
      </c>
      <c r="K149" s="300"/>
    </row>
    <row r="150" spans="2:11" ht="15" customHeight="1">
      <c r="B150" s="279"/>
      <c r="C150" s="304" t="s">
        <v>613</v>
      </c>
      <c r="D150" s="259"/>
      <c r="E150" s="259"/>
      <c r="F150" s="305" t="s">
        <v>565</v>
      </c>
      <c r="G150" s="259"/>
      <c r="H150" s="304" t="s">
        <v>624</v>
      </c>
      <c r="I150" s="304" t="s">
        <v>567</v>
      </c>
      <c r="J150" s="304" t="s">
        <v>615</v>
      </c>
      <c r="K150" s="300"/>
    </row>
    <row r="151" spans="2:11" ht="15" customHeight="1">
      <c r="B151" s="279"/>
      <c r="C151" s="304" t="s">
        <v>514</v>
      </c>
      <c r="D151" s="259"/>
      <c r="E151" s="259"/>
      <c r="F151" s="305" t="s">
        <v>565</v>
      </c>
      <c r="G151" s="259"/>
      <c r="H151" s="304" t="s">
        <v>625</v>
      </c>
      <c r="I151" s="304" t="s">
        <v>567</v>
      </c>
      <c r="J151" s="304" t="s">
        <v>615</v>
      </c>
      <c r="K151" s="300"/>
    </row>
    <row r="152" spans="2:11" ht="15" customHeight="1">
      <c r="B152" s="279"/>
      <c r="C152" s="304" t="s">
        <v>570</v>
      </c>
      <c r="D152" s="259"/>
      <c r="E152" s="259"/>
      <c r="F152" s="305" t="s">
        <v>571</v>
      </c>
      <c r="G152" s="259"/>
      <c r="H152" s="304" t="s">
        <v>604</v>
      </c>
      <c r="I152" s="304" t="s">
        <v>567</v>
      </c>
      <c r="J152" s="304">
        <v>50</v>
      </c>
      <c r="K152" s="300"/>
    </row>
    <row r="153" spans="2:11" ht="15" customHeight="1">
      <c r="B153" s="279"/>
      <c r="C153" s="304" t="s">
        <v>573</v>
      </c>
      <c r="D153" s="259"/>
      <c r="E153" s="259"/>
      <c r="F153" s="305" t="s">
        <v>565</v>
      </c>
      <c r="G153" s="259"/>
      <c r="H153" s="304" t="s">
        <v>604</v>
      </c>
      <c r="I153" s="304" t="s">
        <v>575</v>
      </c>
      <c r="J153" s="304"/>
      <c r="K153" s="300"/>
    </row>
    <row r="154" spans="2:11" ht="15" customHeight="1">
      <c r="B154" s="279"/>
      <c r="C154" s="304" t="s">
        <v>584</v>
      </c>
      <c r="D154" s="259"/>
      <c r="E154" s="259"/>
      <c r="F154" s="305" t="s">
        <v>571</v>
      </c>
      <c r="G154" s="259"/>
      <c r="H154" s="304" t="s">
        <v>604</v>
      </c>
      <c r="I154" s="304" t="s">
        <v>567</v>
      </c>
      <c r="J154" s="304">
        <v>50</v>
      </c>
      <c r="K154" s="300"/>
    </row>
    <row r="155" spans="2:11" ht="15" customHeight="1">
      <c r="B155" s="279"/>
      <c r="C155" s="304" t="s">
        <v>592</v>
      </c>
      <c r="D155" s="259"/>
      <c r="E155" s="259"/>
      <c r="F155" s="305" t="s">
        <v>571</v>
      </c>
      <c r="G155" s="259"/>
      <c r="H155" s="304" t="s">
        <v>604</v>
      </c>
      <c r="I155" s="304" t="s">
        <v>567</v>
      </c>
      <c r="J155" s="304">
        <v>50</v>
      </c>
      <c r="K155" s="300"/>
    </row>
    <row r="156" spans="2:11" ht="15" customHeight="1">
      <c r="B156" s="279"/>
      <c r="C156" s="304" t="s">
        <v>590</v>
      </c>
      <c r="D156" s="259"/>
      <c r="E156" s="259"/>
      <c r="F156" s="305" t="s">
        <v>571</v>
      </c>
      <c r="G156" s="259"/>
      <c r="H156" s="304" t="s">
        <v>604</v>
      </c>
      <c r="I156" s="304" t="s">
        <v>567</v>
      </c>
      <c r="J156" s="304">
        <v>50</v>
      </c>
      <c r="K156" s="300"/>
    </row>
    <row r="157" spans="2:11" ht="15" customHeight="1">
      <c r="B157" s="279"/>
      <c r="C157" s="304" t="s">
        <v>98</v>
      </c>
      <c r="D157" s="259"/>
      <c r="E157" s="259"/>
      <c r="F157" s="305" t="s">
        <v>565</v>
      </c>
      <c r="G157" s="259"/>
      <c r="H157" s="304" t="s">
        <v>626</v>
      </c>
      <c r="I157" s="304" t="s">
        <v>567</v>
      </c>
      <c r="J157" s="304" t="s">
        <v>627</v>
      </c>
      <c r="K157" s="300"/>
    </row>
    <row r="158" spans="2:11" ht="15" customHeight="1">
      <c r="B158" s="279"/>
      <c r="C158" s="304" t="s">
        <v>628</v>
      </c>
      <c r="D158" s="259"/>
      <c r="E158" s="259"/>
      <c r="F158" s="305" t="s">
        <v>565</v>
      </c>
      <c r="G158" s="259"/>
      <c r="H158" s="304" t="s">
        <v>629</v>
      </c>
      <c r="I158" s="304" t="s">
        <v>599</v>
      </c>
      <c r="J158" s="304"/>
      <c r="K158" s="300"/>
    </row>
    <row r="159" spans="2:11" ht="15" customHeight="1">
      <c r="B159" s="306"/>
      <c r="C159" s="288"/>
      <c r="D159" s="288"/>
      <c r="E159" s="288"/>
      <c r="F159" s="288"/>
      <c r="G159" s="288"/>
      <c r="H159" s="288"/>
      <c r="I159" s="288"/>
      <c r="J159" s="288"/>
      <c r="K159" s="307"/>
    </row>
    <row r="160" spans="2:11" ht="18.75" customHeight="1">
      <c r="B160" s="255"/>
      <c r="C160" s="259"/>
      <c r="D160" s="259"/>
      <c r="E160" s="259"/>
      <c r="F160" s="278"/>
      <c r="G160" s="259"/>
      <c r="H160" s="259"/>
      <c r="I160" s="259"/>
      <c r="J160" s="259"/>
      <c r="K160" s="255"/>
    </row>
    <row r="161" spans="2:11" ht="18.75" customHeight="1">
      <c r="B161" s="265"/>
      <c r="C161" s="265"/>
      <c r="D161" s="265"/>
      <c r="E161" s="265"/>
      <c r="F161" s="265"/>
      <c r="G161" s="265"/>
      <c r="H161" s="265"/>
      <c r="I161" s="265"/>
      <c r="J161" s="265"/>
      <c r="K161" s="265"/>
    </row>
    <row r="162" spans="2:11" ht="7.5" customHeight="1">
      <c r="B162" s="247"/>
      <c r="C162" s="248"/>
      <c r="D162" s="248"/>
      <c r="E162" s="248"/>
      <c r="F162" s="248"/>
      <c r="G162" s="248"/>
      <c r="H162" s="248"/>
      <c r="I162" s="248"/>
      <c r="J162" s="248"/>
      <c r="K162" s="249"/>
    </row>
    <row r="163" spans="2:11" ht="45" customHeight="1">
      <c r="B163" s="250"/>
      <c r="C163" s="373" t="s">
        <v>630</v>
      </c>
      <c r="D163" s="373"/>
      <c r="E163" s="373"/>
      <c r="F163" s="373"/>
      <c r="G163" s="373"/>
      <c r="H163" s="373"/>
      <c r="I163" s="373"/>
      <c r="J163" s="373"/>
      <c r="K163" s="251"/>
    </row>
    <row r="164" spans="2:11" ht="17.25" customHeight="1">
      <c r="B164" s="250"/>
      <c r="C164" s="271" t="s">
        <v>559</v>
      </c>
      <c r="D164" s="271"/>
      <c r="E164" s="271"/>
      <c r="F164" s="271" t="s">
        <v>560</v>
      </c>
      <c r="G164" s="308"/>
      <c r="H164" s="309" t="s">
        <v>119</v>
      </c>
      <c r="I164" s="309" t="s">
        <v>59</v>
      </c>
      <c r="J164" s="271" t="s">
        <v>561</v>
      </c>
      <c r="K164" s="251"/>
    </row>
    <row r="165" spans="2:11" ht="17.25" customHeight="1">
      <c r="B165" s="252"/>
      <c r="C165" s="273" t="s">
        <v>562</v>
      </c>
      <c r="D165" s="273"/>
      <c r="E165" s="273"/>
      <c r="F165" s="274" t="s">
        <v>563</v>
      </c>
      <c r="G165" s="310"/>
      <c r="H165" s="311"/>
      <c r="I165" s="311"/>
      <c r="J165" s="273" t="s">
        <v>564</v>
      </c>
      <c r="K165" s="253"/>
    </row>
    <row r="166" spans="2:11" ht="5.25" customHeight="1">
      <c r="B166" s="279"/>
      <c r="C166" s="276"/>
      <c r="D166" s="276"/>
      <c r="E166" s="276"/>
      <c r="F166" s="276"/>
      <c r="G166" s="277"/>
      <c r="H166" s="276"/>
      <c r="I166" s="276"/>
      <c r="J166" s="276"/>
      <c r="K166" s="300"/>
    </row>
    <row r="167" spans="2:11" ht="15" customHeight="1">
      <c r="B167" s="279"/>
      <c r="C167" s="259" t="s">
        <v>568</v>
      </c>
      <c r="D167" s="259"/>
      <c r="E167" s="259"/>
      <c r="F167" s="278" t="s">
        <v>565</v>
      </c>
      <c r="G167" s="259"/>
      <c r="H167" s="259" t="s">
        <v>604</v>
      </c>
      <c r="I167" s="259" t="s">
        <v>567</v>
      </c>
      <c r="J167" s="259">
        <v>120</v>
      </c>
      <c r="K167" s="300"/>
    </row>
    <row r="168" spans="2:11" ht="15" customHeight="1">
      <c r="B168" s="279"/>
      <c r="C168" s="259" t="s">
        <v>613</v>
      </c>
      <c r="D168" s="259"/>
      <c r="E168" s="259"/>
      <c r="F168" s="278" t="s">
        <v>565</v>
      </c>
      <c r="G168" s="259"/>
      <c r="H168" s="259" t="s">
        <v>614</v>
      </c>
      <c r="I168" s="259" t="s">
        <v>567</v>
      </c>
      <c r="J168" s="259" t="s">
        <v>615</v>
      </c>
      <c r="K168" s="300"/>
    </row>
    <row r="169" spans="2:11" ht="15" customHeight="1">
      <c r="B169" s="279"/>
      <c r="C169" s="259" t="s">
        <v>514</v>
      </c>
      <c r="D169" s="259"/>
      <c r="E169" s="259"/>
      <c r="F169" s="278" t="s">
        <v>565</v>
      </c>
      <c r="G169" s="259"/>
      <c r="H169" s="259" t="s">
        <v>631</v>
      </c>
      <c r="I169" s="259" t="s">
        <v>567</v>
      </c>
      <c r="J169" s="259" t="s">
        <v>615</v>
      </c>
      <c r="K169" s="300"/>
    </row>
    <row r="170" spans="2:11" ht="15" customHeight="1">
      <c r="B170" s="279"/>
      <c r="C170" s="259" t="s">
        <v>570</v>
      </c>
      <c r="D170" s="259"/>
      <c r="E170" s="259"/>
      <c r="F170" s="278" t="s">
        <v>571</v>
      </c>
      <c r="G170" s="259"/>
      <c r="H170" s="259" t="s">
        <v>631</v>
      </c>
      <c r="I170" s="259" t="s">
        <v>567</v>
      </c>
      <c r="J170" s="259">
        <v>50</v>
      </c>
      <c r="K170" s="300"/>
    </row>
    <row r="171" spans="2:11" ht="15" customHeight="1">
      <c r="B171" s="279"/>
      <c r="C171" s="259" t="s">
        <v>573</v>
      </c>
      <c r="D171" s="259"/>
      <c r="E171" s="259"/>
      <c r="F171" s="278" t="s">
        <v>565</v>
      </c>
      <c r="G171" s="259"/>
      <c r="H171" s="259" t="s">
        <v>631</v>
      </c>
      <c r="I171" s="259" t="s">
        <v>575</v>
      </c>
      <c r="J171" s="259"/>
      <c r="K171" s="300"/>
    </row>
    <row r="172" spans="2:11" ht="15" customHeight="1">
      <c r="B172" s="279"/>
      <c r="C172" s="259" t="s">
        <v>584</v>
      </c>
      <c r="D172" s="259"/>
      <c r="E172" s="259"/>
      <c r="F172" s="278" t="s">
        <v>571</v>
      </c>
      <c r="G172" s="259"/>
      <c r="H172" s="259" t="s">
        <v>631</v>
      </c>
      <c r="I172" s="259" t="s">
        <v>567</v>
      </c>
      <c r="J172" s="259">
        <v>50</v>
      </c>
      <c r="K172" s="300"/>
    </row>
    <row r="173" spans="2:11" ht="15" customHeight="1">
      <c r="B173" s="279"/>
      <c r="C173" s="259" t="s">
        <v>592</v>
      </c>
      <c r="D173" s="259"/>
      <c r="E173" s="259"/>
      <c r="F173" s="278" t="s">
        <v>571</v>
      </c>
      <c r="G173" s="259"/>
      <c r="H173" s="259" t="s">
        <v>631</v>
      </c>
      <c r="I173" s="259" t="s">
        <v>567</v>
      </c>
      <c r="J173" s="259">
        <v>50</v>
      </c>
      <c r="K173" s="300"/>
    </row>
    <row r="174" spans="2:11" ht="15" customHeight="1">
      <c r="B174" s="279"/>
      <c r="C174" s="259" t="s">
        <v>590</v>
      </c>
      <c r="D174" s="259"/>
      <c r="E174" s="259"/>
      <c r="F174" s="278" t="s">
        <v>571</v>
      </c>
      <c r="G174" s="259"/>
      <c r="H174" s="259" t="s">
        <v>631</v>
      </c>
      <c r="I174" s="259" t="s">
        <v>567</v>
      </c>
      <c r="J174" s="259">
        <v>50</v>
      </c>
      <c r="K174" s="300"/>
    </row>
    <row r="175" spans="2:11" ht="15" customHeight="1">
      <c r="B175" s="279"/>
      <c r="C175" s="259" t="s">
        <v>118</v>
      </c>
      <c r="D175" s="259"/>
      <c r="E175" s="259"/>
      <c r="F175" s="278" t="s">
        <v>565</v>
      </c>
      <c r="G175" s="259"/>
      <c r="H175" s="259" t="s">
        <v>632</v>
      </c>
      <c r="I175" s="259" t="s">
        <v>633</v>
      </c>
      <c r="J175" s="259"/>
      <c r="K175" s="300"/>
    </row>
    <row r="176" spans="2:11" ht="15" customHeight="1">
      <c r="B176" s="279"/>
      <c r="C176" s="259" t="s">
        <v>59</v>
      </c>
      <c r="D176" s="259"/>
      <c r="E176" s="259"/>
      <c r="F176" s="278" t="s">
        <v>565</v>
      </c>
      <c r="G176" s="259"/>
      <c r="H176" s="259" t="s">
        <v>634</v>
      </c>
      <c r="I176" s="259" t="s">
        <v>635</v>
      </c>
      <c r="J176" s="259">
        <v>1</v>
      </c>
      <c r="K176" s="300"/>
    </row>
    <row r="177" spans="2:11" ht="15" customHeight="1">
      <c r="B177" s="279"/>
      <c r="C177" s="259" t="s">
        <v>55</v>
      </c>
      <c r="D177" s="259"/>
      <c r="E177" s="259"/>
      <c r="F177" s="278" t="s">
        <v>565</v>
      </c>
      <c r="G177" s="259"/>
      <c r="H177" s="259" t="s">
        <v>636</v>
      </c>
      <c r="I177" s="259" t="s">
        <v>567</v>
      </c>
      <c r="J177" s="259">
        <v>20</v>
      </c>
      <c r="K177" s="300"/>
    </row>
    <row r="178" spans="2:11" ht="15" customHeight="1">
      <c r="B178" s="279"/>
      <c r="C178" s="259" t="s">
        <v>119</v>
      </c>
      <c r="D178" s="259"/>
      <c r="E178" s="259"/>
      <c r="F178" s="278" t="s">
        <v>565</v>
      </c>
      <c r="G178" s="259"/>
      <c r="H178" s="259" t="s">
        <v>637</v>
      </c>
      <c r="I178" s="259" t="s">
        <v>567</v>
      </c>
      <c r="J178" s="259">
        <v>255</v>
      </c>
      <c r="K178" s="300"/>
    </row>
    <row r="179" spans="2:11" ht="15" customHeight="1">
      <c r="B179" s="279"/>
      <c r="C179" s="259" t="s">
        <v>120</v>
      </c>
      <c r="D179" s="259"/>
      <c r="E179" s="259"/>
      <c r="F179" s="278" t="s">
        <v>565</v>
      </c>
      <c r="G179" s="259"/>
      <c r="H179" s="259" t="s">
        <v>530</v>
      </c>
      <c r="I179" s="259" t="s">
        <v>567</v>
      </c>
      <c r="J179" s="259">
        <v>10</v>
      </c>
      <c r="K179" s="300"/>
    </row>
    <row r="180" spans="2:11" ht="15" customHeight="1">
      <c r="B180" s="279"/>
      <c r="C180" s="259" t="s">
        <v>121</v>
      </c>
      <c r="D180" s="259"/>
      <c r="E180" s="259"/>
      <c r="F180" s="278" t="s">
        <v>565</v>
      </c>
      <c r="G180" s="259"/>
      <c r="H180" s="259" t="s">
        <v>638</v>
      </c>
      <c r="I180" s="259" t="s">
        <v>599</v>
      </c>
      <c r="J180" s="259"/>
      <c r="K180" s="300"/>
    </row>
    <row r="181" spans="2:11" ht="15" customHeight="1">
      <c r="B181" s="279"/>
      <c r="C181" s="259" t="s">
        <v>639</v>
      </c>
      <c r="D181" s="259"/>
      <c r="E181" s="259"/>
      <c r="F181" s="278" t="s">
        <v>565</v>
      </c>
      <c r="G181" s="259"/>
      <c r="H181" s="259" t="s">
        <v>640</v>
      </c>
      <c r="I181" s="259" t="s">
        <v>599</v>
      </c>
      <c r="J181" s="259"/>
      <c r="K181" s="300"/>
    </row>
    <row r="182" spans="2:11" ht="15" customHeight="1">
      <c r="B182" s="279"/>
      <c r="C182" s="259" t="s">
        <v>628</v>
      </c>
      <c r="D182" s="259"/>
      <c r="E182" s="259"/>
      <c r="F182" s="278" t="s">
        <v>565</v>
      </c>
      <c r="G182" s="259"/>
      <c r="H182" s="259" t="s">
        <v>641</v>
      </c>
      <c r="I182" s="259" t="s">
        <v>599</v>
      </c>
      <c r="J182" s="259"/>
      <c r="K182" s="300"/>
    </row>
    <row r="183" spans="2:11" ht="15" customHeight="1">
      <c r="B183" s="279"/>
      <c r="C183" s="259" t="s">
        <v>123</v>
      </c>
      <c r="D183" s="259"/>
      <c r="E183" s="259"/>
      <c r="F183" s="278" t="s">
        <v>571</v>
      </c>
      <c r="G183" s="259"/>
      <c r="H183" s="259" t="s">
        <v>642</v>
      </c>
      <c r="I183" s="259" t="s">
        <v>567</v>
      </c>
      <c r="J183" s="259">
        <v>50</v>
      </c>
      <c r="K183" s="300"/>
    </row>
    <row r="184" spans="2:11" ht="15" customHeight="1">
      <c r="B184" s="279"/>
      <c r="C184" s="259" t="s">
        <v>643</v>
      </c>
      <c r="D184" s="259"/>
      <c r="E184" s="259"/>
      <c r="F184" s="278" t="s">
        <v>571</v>
      </c>
      <c r="G184" s="259"/>
      <c r="H184" s="259" t="s">
        <v>644</v>
      </c>
      <c r="I184" s="259" t="s">
        <v>645</v>
      </c>
      <c r="J184" s="259"/>
      <c r="K184" s="300"/>
    </row>
    <row r="185" spans="2:11" ht="15" customHeight="1">
      <c r="B185" s="279"/>
      <c r="C185" s="259" t="s">
        <v>646</v>
      </c>
      <c r="D185" s="259"/>
      <c r="E185" s="259"/>
      <c r="F185" s="278" t="s">
        <v>571</v>
      </c>
      <c r="G185" s="259"/>
      <c r="H185" s="259" t="s">
        <v>647</v>
      </c>
      <c r="I185" s="259" t="s">
        <v>645</v>
      </c>
      <c r="J185" s="259"/>
      <c r="K185" s="300"/>
    </row>
    <row r="186" spans="2:11" ht="15" customHeight="1">
      <c r="B186" s="279"/>
      <c r="C186" s="259" t="s">
        <v>648</v>
      </c>
      <c r="D186" s="259"/>
      <c r="E186" s="259"/>
      <c r="F186" s="278" t="s">
        <v>571</v>
      </c>
      <c r="G186" s="259"/>
      <c r="H186" s="259" t="s">
        <v>649</v>
      </c>
      <c r="I186" s="259" t="s">
        <v>645</v>
      </c>
      <c r="J186" s="259"/>
      <c r="K186" s="300"/>
    </row>
    <row r="187" spans="2:11" ht="15" customHeight="1">
      <c r="B187" s="279"/>
      <c r="C187" s="312" t="s">
        <v>650</v>
      </c>
      <c r="D187" s="259"/>
      <c r="E187" s="259"/>
      <c r="F187" s="278" t="s">
        <v>571</v>
      </c>
      <c r="G187" s="259"/>
      <c r="H187" s="259" t="s">
        <v>651</v>
      </c>
      <c r="I187" s="259" t="s">
        <v>652</v>
      </c>
      <c r="J187" s="313" t="s">
        <v>653</v>
      </c>
      <c r="K187" s="300"/>
    </row>
    <row r="188" spans="2:11" ht="15" customHeight="1">
      <c r="B188" s="279"/>
      <c r="C188" s="264" t="s">
        <v>44</v>
      </c>
      <c r="D188" s="259"/>
      <c r="E188" s="259"/>
      <c r="F188" s="278" t="s">
        <v>565</v>
      </c>
      <c r="G188" s="259"/>
      <c r="H188" s="255" t="s">
        <v>654</v>
      </c>
      <c r="I188" s="259" t="s">
        <v>655</v>
      </c>
      <c r="J188" s="259"/>
      <c r="K188" s="300"/>
    </row>
    <row r="189" spans="2:11" ht="15" customHeight="1">
      <c r="B189" s="279"/>
      <c r="C189" s="264" t="s">
        <v>656</v>
      </c>
      <c r="D189" s="259"/>
      <c r="E189" s="259"/>
      <c r="F189" s="278" t="s">
        <v>565</v>
      </c>
      <c r="G189" s="259"/>
      <c r="H189" s="259" t="s">
        <v>657</v>
      </c>
      <c r="I189" s="259" t="s">
        <v>599</v>
      </c>
      <c r="J189" s="259"/>
      <c r="K189" s="300"/>
    </row>
    <row r="190" spans="2:11" ht="15" customHeight="1">
      <c r="B190" s="279"/>
      <c r="C190" s="264" t="s">
        <v>658</v>
      </c>
      <c r="D190" s="259"/>
      <c r="E190" s="259"/>
      <c r="F190" s="278" t="s">
        <v>565</v>
      </c>
      <c r="G190" s="259"/>
      <c r="H190" s="259" t="s">
        <v>659</v>
      </c>
      <c r="I190" s="259" t="s">
        <v>599</v>
      </c>
      <c r="J190" s="259"/>
      <c r="K190" s="300"/>
    </row>
    <row r="191" spans="2:11" ht="15" customHeight="1">
      <c r="B191" s="279"/>
      <c r="C191" s="264" t="s">
        <v>660</v>
      </c>
      <c r="D191" s="259"/>
      <c r="E191" s="259"/>
      <c r="F191" s="278" t="s">
        <v>571</v>
      </c>
      <c r="G191" s="259"/>
      <c r="H191" s="259" t="s">
        <v>661</v>
      </c>
      <c r="I191" s="259" t="s">
        <v>599</v>
      </c>
      <c r="J191" s="259"/>
      <c r="K191" s="300"/>
    </row>
    <row r="192" spans="2:11" ht="15" customHeight="1">
      <c r="B192" s="306"/>
      <c r="C192" s="314"/>
      <c r="D192" s="288"/>
      <c r="E192" s="288"/>
      <c r="F192" s="288"/>
      <c r="G192" s="288"/>
      <c r="H192" s="288"/>
      <c r="I192" s="288"/>
      <c r="J192" s="288"/>
      <c r="K192" s="307"/>
    </row>
    <row r="193" spans="2:11" ht="18.75" customHeight="1">
      <c r="B193" s="255"/>
      <c r="C193" s="259"/>
      <c r="D193" s="259"/>
      <c r="E193" s="259"/>
      <c r="F193" s="278"/>
      <c r="G193" s="259"/>
      <c r="H193" s="259"/>
      <c r="I193" s="259"/>
      <c r="J193" s="259"/>
      <c r="K193" s="255"/>
    </row>
    <row r="194" spans="2:11" ht="18.75" customHeight="1">
      <c r="B194" s="255"/>
      <c r="C194" s="259"/>
      <c r="D194" s="259"/>
      <c r="E194" s="259"/>
      <c r="F194" s="278"/>
      <c r="G194" s="259"/>
      <c r="H194" s="259"/>
      <c r="I194" s="259"/>
      <c r="J194" s="259"/>
      <c r="K194" s="255"/>
    </row>
    <row r="195" spans="2:11" ht="18.75" customHeight="1">
      <c r="B195" s="265"/>
      <c r="C195" s="265"/>
      <c r="D195" s="265"/>
      <c r="E195" s="265"/>
      <c r="F195" s="265"/>
      <c r="G195" s="265"/>
      <c r="H195" s="265"/>
      <c r="I195" s="265"/>
      <c r="J195" s="265"/>
      <c r="K195" s="265"/>
    </row>
    <row r="196" spans="2:11">
      <c r="B196" s="247"/>
      <c r="C196" s="248"/>
      <c r="D196" s="248"/>
      <c r="E196" s="248"/>
      <c r="F196" s="248"/>
      <c r="G196" s="248"/>
      <c r="H196" s="248"/>
      <c r="I196" s="248"/>
      <c r="J196" s="248"/>
      <c r="K196" s="249"/>
    </row>
    <row r="197" spans="2:11" ht="21">
      <c r="B197" s="250"/>
      <c r="C197" s="373" t="s">
        <v>662</v>
      </c>
      <c r="D197" s="373"/>
      <c r="E197" s="373"/>
      <c r="F197" s="373"/>
      <c r="G197" s="373"/>
      <c r="H197" s="373"/>
      <c r="I197" s="373"/>
      <c r="J197" s="373"/>
      <c r="K197" s="251"/>
    </row>
    <row r="198" spans="2:11" ht="25.5" customHeight="1">
      <c r="B198" s="250"/>
      <c r="C198" s="315" t="s">
        <v>663</v>
      </c>
      <c r="D198" s="315"/>
      <c r="E198" s="315"/>
      <c r="F198" s="315" t="s">
        <v>664</v>
      </c>
      <c r="G198" s="316"/>
      <c r="H198" s="372" t="s">
        <v>665</v>
      </c>
      <c r="I198" s="372"/>
      <c r="J198" s="372"/>
      <c r="K198" s="251"/>
    </row>
    <row r="199" spans="2:11" ht="5.25" customHeight="1">
      <c r="B199" s="279"/>
      <c r="C199" s="276"/>
      <c r="D199" s="276"/>
      <c r="E199" s="276"/>
      <c r="F199" s="276"/>
      <c r="G199" s="259"/>
      <c r="H199" s="276"/>
      <c r="I199" s="276"/>
      <c r="J199" s="276"/>
      <c r="K199" s="300"/>
    </row>
    <row r="200" spans="2:11" ht="15" customHeight="1">
      <c r="B200" s="279"/>
      <c r="C200" s="259" t="s">
        <v>655</v>
      </c>
      <c r="D200" s="259"/>
      <c r="E200" s="259"/>
      <c r="F200" s="278" t="s">
        <v>45</v>
      </c>
      <c r="G200" s="259"/>
      <c r="H200" s="370" t="s">
        <v>666</v>
      </c>
      <c r="I200" s="370"/>
      <c r="J200" s="370"/>
      <c r="K200" s="300"/>
    </row>
    <row r="201" spans="2:11" ht="15" customHeight="1">
      <c r="B201" s="279"/>
      <c r="C201" s="285"/>
      <c r="D201" s="259"/>
      <c r="E201" s="259"/>
      <c r="F201" s="278" t="s">
        <v>46</v>
      </c>
      <c r="G201" s="259"/>
      <c r="H201" s="370" t="s">
        <v>667</v>
      </c>
      <c r="I201" s="370"/>
      <c r="J201" s="370"/>
      <c r="K201" s="300"/>
    </row>
    <row r="202" spans="2:11" ht="15" customHeight="1">
      <c r="B202" s="279"/>
      <c r="C202" s="285"/>
      <c r="D202" s="259"/>
      <c r="E202" s="259"/>
      <c r="F202" s="278" t="s">
        <v>49</v>
      </c>
      <c r="G202" s="259"/>
      <c r="H202" s="370" t="s">
        <v>668</v>
      </c>
      <c r="I202" s="370"/>
      <c r="J202" s="370"/>
      <c r="K202" s="300"/>
    </row>
    <row r="203" spans="2:11" ht="15" customHeight="1">
      <c r="B203" s="279"/>
      <c r="C203" s="259"/>
      <c r="D203" s="259"/>
      <c r="E203" s="259"/>
      <c r="F203" s="278" t="s">
        <v>47</v>
      </c>
      <c r="G203" s="259"/>
      <c r="H203" s="370" t="s">
        <v>669</v>
      </c>
      <c r="I203" s="370"/>
      <c r="J203" s="370"/>
      <c r="K203" s="300"/>
    </row>
    <row r="204" spans="2:11" ht="15" customHeight="1">
      <c r="B204" s="279"/>
      <c r="C204" s="259"/>
      <c r="D204" s="259"/>
      <c r="E204" s="259"/>
      <c r="F204" s="278" t="s">
        <v>48</v>
      </c>
      <c r="G204" s="259"/>
      <c r="H204" s="370" t="s">
        <v>670</v>
      </c>
      <c r="I204" s="370"/>
      <c r="J204" s="370"/>
      <c r="K204" s="300"/>
    </row>
    <row r="205" spans="2:11" ht="15" customHeight="1">
      <c r="B205" s="279"/>
      <c r="C205" s="259"/>
      <c r="D205" s="259"/>
      <c r="E205" s="259"/>
      <c r="F205" s="278"/>
      <c r="G205" s="259"/>
      <c r="H205" s="259"/>
      <c r="I205" s="259"/>
      <c r="J205" s="259"/>
      <c r="K205" s="300"/>
    </row>
    <row r="206" spans="2:11" ht="15" customHeight="1">
      <c r="B206" s="279"/>
      <c r="C206" s="259" t="s">
        <v>611</v>
      </c>
      <c r="D206" s="259"/>
      <c r="E206" s="259"/>
      <c r="F206" s="278" t="s">
        <v>81</v>
      </c>
      <c r="G206" s="259"/>
      <c r="H206" s="370" t="s">
        <v>80</v>
      </c>
      <c r="I206" s="370"/>
      <c r="J206" s="370"/>
      <c r="K206" s="300"/>
    </row>
    <row r="207" spans="2:11" ht="15" customHeight="1">
      <c r="B207" s="279"/>
      <c r="C207" s="285"/>
      <c r="D207" s="259"/>
      <c r="E207" s="259"/>
      <c r="F207" s="278" t="s">
        <v>510</v>
      </c>
      <c r="G207" s="259"/>
      <c r="H207" s="370" t="s">
        <v>511</v>
      </c>
      <c r="I207" s="370"/>
      <c r="J207" s="370"/>
      <c r="K207" s="300"/>
    </row>
    <row r="208" spans="2:11" ht="15" customHeight="1">
      <c r="B208" s="279"/>
      <c r="C208" s="259"/>
      <c r="D208" s="259"/>
      <c r="E208" s="259"/>
      <c r="F208" s="278" t="s">
        <v>508</v>
      </c>
      <c r="G208" s="259"/>
      <c r="H208" s="370" t="s">
        <v>671</v>
      </c>
      <c r="I208" s="370"/>
      <c r="J208" s="370"/>
      <c r="K208" s="300"/>
    </row>
    <row r="209" spans="2:11" ht="15" customHeight="1">
      <c r="B209" s="317"/>
      <c r="C209" s="285"/>
      <c r="D209" s="285"/>
      <c r="E209" s="285"/>
      <c r="F209" s="278" t="s">
        <v>87</v>
      </c>
      <c r="G209" s="264"/>
      <c r="H209" s="371" t="s">
        <v>86</v>
      </c>
      <c r="I209" s="371"/>
      <c r="J209" s="371"/>
      <c r="K209" s="318"/>
    </row>
    <row r="210" spans="2:11" ht="15" customHeight="1">
      <c r="B210" s="317"/>
      <c r="C210" s="285"/>
      <c r="D210" s="285"/>
      <c r="E210" s="285"/>
      <c r="F210" s="278" t="s">
        <v>512</v>
      </c>
      <c r="G210" s="264"/>
      <c r="H210" s="371" t="s">
        <v>672</v>
      </c>
      <c r="I210" s="371"/>
      <c r="J210" s="371"/>
      <c r="K210" s="318"/>
    </row>
    <row r="211" spans="2:11" ht="15" customHeight="1">
      <c r="B211" s="317"/>
      <c r="C211" s="285"/>
      <c r="D211" s="285"/>
      <c r="E211" s="285"/>
      <c r="F211" s="319"/>
      <c r="G211" s="264"/>
      <c r="H211" s="320"/>
      <c r="I211" s="320"/>
      <c r="J211" s="320"/>
      <c r="K211" s="318"/>
    </row>
    <row r="212" spans="2:11" ht="15" customHeight="1">
      <c r="B212" s="317"/>
      <c r="C212" s="259" t="s">
        <v>635</v>
      </c>
      <c r="D212" s="285"/>
      <c r="E212" s="285"/>
      <c r="F212" s="278">
        <v>1</v>
      </c>
      <c r="G212" s="264"/>
      <c r="H212" s="371" t="s">
        <v>673</v>
      </c>
      <c r="I212" s="371"/>
      <c r="J212" s="371"/>
      <c r="K212" s="318"/>
    </row>
    <row r="213" spans="2:11" ht="15" customHeight="1">
      <c r="B213" s="317"/>
      <c r="C213" s="285"/>
      <c r="D213" s="285"/>
      <c r="E213" s="285"/>
      <c r="F213" s="278">
        <v>2</v>
      </c>
      <c r="G213" s="264"/>
      <c r="H213" s="371" t="s">
        <v>674</v>
      </c>
      <c r="I213" s="371"/>
      <c r="J213" s="371"/>
      <c r="K213" s="318"/>
    </row>
    <row r="214" spans="2:11" ht="15" customHeight="1">
      <c r="B214" s="317"/>
      <c r="C214" s="285"/>
      <c r="D214" s="285"/>
      <c r="E214" s="285"/>
      <c r="F214" s="278">
        <v>3</v>
      </c>
      <c r="G214" s="264"/>
      <c r="H214" s="371" t="s">
        <v>675</v>
      </c>
      <c r="I214" s="371"/>
      <c r="J214" s="371"/>
      <c r="K214" s="318"/>
    </row>
    <row r="215" spans="2:11" ht="15" customHeight="1">
      <c r="B215" s="317"/>
      <c r="C215" s="285"/>
      <c r="D215" s="285"/>
      <c r="E215" s="285"/>
      <c r="F215" s="278">
        <v>4</v>
      </c>
      <c r="G215" s="264"/>
      <c r="H215" s="371" t="s">
        <v>676</v>
      </c>
      <c r="I215" s="371"/>
      <c r="J215" s="371"/>
      <c r="K215" s="318"/>
    </row>
    <row r="216" spans="2:11" ht="12.75" customHeight="1">
      <c r="B216" s="321"/>
      <c r="C216" s="322"/>
      <c r="D216" s="322"/>
      <c r="E216" s="322"/>
      <c r="F216" s="322"/>
      <c r="G216" s="322"/>
      <c r="H216" s="322"/>
      <c r="I216" s="322"/>
      <c r="J216" s="322"/>
      <c r="K216" s="323"/>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Martina</cp:lastModifiedBy>
  <dcterms:created xsi:type="dcterms:W3CDTF">2017-07-31T18:12:49Z</dcterms:created>
  <dcterms:modified xsi:type="dcterms:W3CDTF">2017-07-31T18:12:54Z</dcterms:modified>
</cp:coreProperties>
</file>